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35" windowHeight="10935" firstSheet="4" activeTab="5"/>
  </bookViews>
  <sheets>
    <sheet name="ตารางที่ 3.1 ผลผลิต_ตรี -ต้นทุน" sheetId="5" r:id="rId1"/>
    <sheet name="ตารางที่ 3.2  ผลผลิต_บว.-ต้นทุน" sheetId="4" r:id="rId2"/>
    <sheet name="คณะเกษตร" sheetId="1" r:id="rId3"/>
    <sheet name="คณะประมง" sheetId="6" r:id="rId4"/>
    <sheet name="คณะวนศาสตร์" sheetId="7" r:id="rId5"/>
    <sheet name="คณะวิทยาศาสตร์" sheetId="8" r:id="rId6"/>
    <sheet name="คณะวิศวกรรมศาสตร์ " sheetId="9" r:id="rId7"/>
    <sheet name="คณะศึกษาศาสตร์" sheetId="10" r:id="rId8"/>
    <sheet name="คณะเศรษฐศาสตร์ " sheetId="11" r:id="rId9"/>
    <sheet name="คณะสังคมศาสตร์ " sheetId="12" r:id="rId10"/>
    <sheet name="คณะสัตวแพทยศาสตร์" sheetId="13" r:id="rId11"/>
    <sheet name="คณะสิ่งแวดล้อม" sheetId="15" r:id="rId12"/>
    <sheet name="คณะอุตสาหกรรมเกษตร" sheetId="14" r:id="rId13"/>
    <sheet name="คณะมนุษยศาสตร์" sheetId="16" r:id="rId14"/>
    <sheet name="คณะสถาปัตยกรรมศาสตร์ " sheetId="17" r:id="rId15"/>
    <sheet name="คณะบริหารธุรกิจ" sheetId="18" r:id="rId16"/>
    <sheet name="คณะเทคนิคการสัตวแพทย์" sheetId="19" r:id="rId17"/>
    <sheet name="บัณฑิตวิทยาลัย" sheetId="20" r:id="rId18"/>
    <sheet name="คณะเกษตร กำแพงแสน" sheetId="21" r:id="rId19"/>
    <sheet name="คณะวิศวกรรมศาสตร์ กำแพงแสน" sheetId="22" r:id="rId20"/>
    <sheet name="คณะศึกษาศาตร์และพัฒนศาสตร์" sheetId="23" r:id="rId21"/>
    <sheet name="คณะศิลปศาสตร์และวิทยาศาสตร์" sheetId="24" r:id="rId22"/>
    <sheet name="คณะวิทยาศาสตร์การกีฬา" sheetId="25" r:id="rId23"/>
    <sheet name="คณะวิทยาศาสตร์ ศรีราชา" sheetId="26" r:id="rId24"/>
    <sheet name="คณะวิศวกรรมศาสตร์ ศรีราชา" sheetId="27" r:id="rId25"/>
    <sheet name="คณะวิทยาการจัดการ" sheetId="34" r:id="rId26"/>
    <sheet name="คณะพาณิชยนาวีนานาชาติ" sheetId="28" r:id="rId27"/>
    <sheet name="คณะเศรษฐศาสตร์ ศรีราชา " sheetId="29" r:id="rId28"/>
    <sheet name="คณะทรัพยากรธรรมชาติและอุตสาหกรร" sheetId="30" r:id="rId29"/>
    <sheet name="คณะวิทยาศาสตร์และวิศวกรรมศาสตร์" sheetId="31" r:id="rId30"/>
    <sheet name="คณะศิลปศาสตร์และวิทยาการจัดการ" sheetId="32" r:id="rId31"/>
    <sheet name="คณะสาธารณสุขศาสตร์" sheetId="33" r:id="rId32"/>
  </sheets>
  <calcPr calcId="145621"/>
</workbook>
</file>

<file path=xl/calcChain.xml><?xml version="1.0" encoding="utf-8"?>
<calcChain xmlns="http://schemas.openxmlformats.org/spreadsheetml/2006/main">
  <c r="I15" i="34" l="1"/>
  <c r="I14" i="34" s="1"/>
  <c r="H14" i="34"/>
  <c r="J14" i="34" s="1"/>
  <c r="G14" i="34"/>
  <c r="I13" i="34"/>
  <c r="I11" i="34"/>
  <c r="I10" i="34"/>
  <c r="I9" i="34"/>
  <c r="I8" i="34"/>
  <c r="I7" i="34"/>
  <c r="J6" i="34"/>
  <c r="H6" i="34"/>
  <c r="G6" i="34"/>
  <c r="G5" i="34"/>
  <c r="F5" i="34"/>
  <c r="E5" i="34"/>
  <c r="D5" i="34"/>
  <c r="J5" i="34" l="1"/>
  <c r="I6" i="34"/>
  <c r="F9" i="34" s="1"/>
  <c r="J9" i="34" s="1"/>
  <c r="F11" i="34"/>
  <c r="J11" i="34" s="1"/>
  <c r="F15" i="34"/>
  <c r="J15" i="34" s="1"/>
  <c r="H5" i="34"/>
  <c r="J5" i="20"/>
  <c r="I5" i="20"/>
  <c r="H5" i="20"/>
  <c r="G5" i="20"/>
  <c r="F5" i="20"/>
  <c r="E5" i="20"/>
  <c r="D5" i="20"/>
  <c r="I9" i="31"/>
  <c r="I10" i="31"/>
  <c r="I11" i="31"/>
  <c r="I12" i="31"/>
  <c r="I13" i="31"/>
  <c r="I14" i="31"/>
  <c r="I8" i="32"/>
  <c r="I9" i="32"/>
  <c r="I10" i="32"/>
  <c r="I11" i="32"/>
  <c r="I12" i="32"/>
  <c r="I13" i="32"/>
  <c r="I10" i="33"/>
  <c r="I9" i="33" s="1"/>
  <c r="F10" i="33" s="1"/>
  <c r="J10" i="33" s="1"/>
  <c r="H9" i="33"/>
  <c r="G9" i="33"/>
  <c r="I8" i="33"/>
  <c r="I7" i="33"/>
  <c r="H6" i="33"/>
  <c r="J6" i="33" s="1"/>
  <c r="G6" i="33"/>
  <c r="G5" i="33" s="1"/>
  <c r="F5" i="33"/>
  <c r="E5" i="33"/>
  <c r="D5" i="33"/>
  <c r="I15" i="32"/>
  <c r="I14" i="32" s="1"/>
  <c r="F15" i="32" s="1"/>
  <c r="J15" i="32" s="1"/>
  <c r="H14" i="32"/>
  <c r="J14" i="32" s="1"/>
  <c r="G14" i="32"/>
  <c r="I7" i="32"/>
  <c r="H6" i="32"/>
  <c r="J6" i="32" s="1"/>
  <c r="G6" i="32"/>
  <c r="G5" i="32" s="1"/>
  <c r="F5" i="32"/>
  <c r="E5" i="32"/>
  <c r="D5" i="32"/>
  <c r="I16" i="31"/>
  <c r="I15" i="31" s="1"/>
  <c r="H15" i="31"/>
  <c r="J15" i="31" s="1"/>
  <c r="G15" i="31"/>
  <c r="I8" i="31"/>
  <c r="I7" i="31"/>
  <c r="H6" i="31"/>
  <c r="J6" i="31" s="1"/>
  <c r="G6" i="31"/>
  <c r="F5" i="31"/>
  <c r="E5" i="31"/>
  <c r="D5" i="31"/>
  <c r="I15" i="30"/>
  <c r="I13" i="30" s="1"/>
  <c r="F15" i="30" s="1"/>
  <c r="J15" i="30" s="1"/>
  <c r="I14" i="30"/>
  <c r="H13" i="30"/>
  <c r="J13" i="30" s="1"/>
  <c r="G13" i="30"/>
  <c r="I12" i="30"/>
  <c r="I11" i="30"/>
  <c r="I10" i="30"/>
  <c r="I9" i="30"/>
  <c r="I8" i="30"/>
  <c r="I7" i="30"/>
  <c r="H6" i="30"/>
  <c r="J6" i="30" s="1"/>
  <c r="G6" i="30"/>
  <c r="G5" i="30" s="1"/>
  <c r="F5" i="30"/>
  <c r="E5" i="30"/>
  <c r="D5" i="30"/>
  <c r="I9" i="29"/>
  <c r="I8" i="29" s="1"/>
  <c r="J8" i="29"/>
  <c r="H8" i="29"/>
  <c r="G8" i="29"/>
  <c r="I7" i="29"/>
  <c r="I6" i="29" s="1"/>
  <c r="I5" i="29" s="1"/>
  <c r="H6" i="29"/>
  <c r="J6" i="29" s="1"/>
  <c r="G6" i="29"/>
  <c r="G5" i="29" s="1"/>
  <c r="H5" i="29"/>
  <c r="F5" i="29"/>
  <c r="E5" i="29"/>
  <c r="D5" i="29"/>
  <c r="J5" i="28"/>
  <c r="H5" i="28"/>
  <c r="F5" i="28"/>
  <c r="E5" i="28"/>
  <c r="D5" i="28"/>
  <c r="I9" i="28"/>
  <c r="I8" i="28"/>
  <c r="I7" i="28"/>
  <c r="H6" i="28"/>
  <c r="J6" i="28" s="1"/>
  <c r="G6" i="28"/>
  <c r="G5" i="28" s="1"/>
  <c r="I17" i="27"/>
  <c r="I16" i="27"/>
  <c r="I15" i="27"/>
  <c r="I14" i="27"/>
  <c r="H13" i="27"/>
  <c r="J13" i="27" s="1"/>
  <c r="G13" i="27"/>
  <c r="I12" i="27"/>
  <c r="I11" i="27"/>
  <c r="I10" i="27"/>
  <c r="I9" i="27"/>
  <c r="I8" i="27"/>
  <c r="I7" i="27"/>
  <c r="H6" i="27"/>
  <c r="J6" i="27" s="1"/>
  <c r="J5" i="27" s="1"/>
  <c r="G6" i="27"/>
  <c r="F5" i="27"/>
  <c r="E5" i="27"/>
  <c r="D5" i="27"/>
  <c r="I14" i="26"/>
  <c r="I13" i="26" s="1"/>
  <c r="H13" i="26"/>
  <c r="J13" i="26" s="1"/>
  <c r="G13" i="26"/>
  <c r="I12" i="26"/>
  <c r="I11" i="26"/>
  <c r="I10" i="26"/>
  <c r="I9" i="26"/>
  <c r="I8" i="26"/>
  <c r="I7" i="26"/>
  <c r="H6" i="26"/>
  <c r="J6" i="26" s="1"/>
  <c r="G6" i="26"/>
  <c r="F5" i="26"/>
  <c r="E5" i="26"/>
  <c r="D5" i="26"/>
  <c r="I13" i="25"/>
  <c r="I12" i="25"/>
  <c r="I11" i="25"/>
  <c r="I10" i="25"/>
  <c r="I9" i="25"/>
  <c r="I8" i="25" s="1"/>
  <c r="H8" i="25"/>
  <c r="J8" i="25" s="1"/>
  <c r="G8" i="25"/>
  <c r="I7" i="25"/>
  <c r="I6" i="25" s="1"/>
  <c r="H6" i="25"/>
  <c r="J6" i="25" s="1"/>
  <c r="J5" i="25" s="1"/>
  <c r="G6" i="25"/>
  <c r="F5" i="25"/>
  <c r="E5" i="25"/>
  <c r="D5" i="25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32" i="24"/>
  <c r="I31" i="24"/>
  <c r="I30" i="24"/>
  <c r="I29" i="24"/>
  <c r="I28" i="24"/>
  <c r="I27" i="24"/>
  <c r="I26" i="24"/>
  <c r="I25" i="24"/>
  <c r="I24" i="24"/>
  <c r="I23" i="24"/>
  <c r="I22" i="24" s="1"/>
  <c r="H22" i="24"/>
  <c r="J22" i="24" s="1"/>
  <c r="G22" i="24"/>
  <c r="I8" i="24"/>
  <c r="I7" i="24"/>
  <c r="H6" i="24"/>
  <c r="H5" i="24" s="1"/>
  <c r="G6" i="24"/>
  <c r="G5" i="24" s="1"/>
  <c r="F5" i="24"/>
  <c r="E5" i="24"/>
  <c r="D5" i="24"/>
  <c r="I12" i="23"/>
  <c r="I11" i="23"/>
  <c r="I9" i="23" s="1"/>
  <c r="I10" i="23"/>
  <c r="H9" i="23"/>
  <c r="J9" i="23" s="1"/>
  <c r="G9" i="23"/>
  <c r="I8" i="23"/>
  <c r="I7" i="23"/>
  <c r="I6" i="23" s="1"/>
  <c r="H6" i="23"/>
  <c r="J6" i="23" s="1"/>
  <c r="G6" i="23"/>
  <c r="G5" i="23" s="1"/>
  <c r="F5" i="23"/>
  <c r="E5" i="23"/>
  <c r="D5" i="23"/>
  <c r="I10" i="22"/>
  <c r="I11" i="22"/>
  <c r="I12" i="22"/>
  <c r="I13" i="22"/>
  <c r="I22" i="22"/>
  <c r="I21" i="22"/>
  <c r="I20" i="22"/>
  <c r="I19" i="22"/>
  <c r="I18" i="22"/>
  <c r="I17" i="22"/>
  <c r="I16" i="22"/>
  <c r="I15" i="22"/>
  <c r="H14" i="22"/>
  <c r="J14" i="22" s="1"/>
  <c r="G14" i="22"/>
  <c r="I9" i="22"/>
  <c r="I8" i="22"/>
  <c r="I7" i="22"/>
  <c r="H6" i="22"/>
  <c r="J6" i="22" s="1"/>
  <c r="G6" i="22"/>
  <c r="F5" i="22"/>
  <c r="E5" i="22"/>
  <c r="D5" i="22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13" i="21"/>
  <c r="I12" i="21"/>
  <c r="H11" i="21"/>
  <c r="J11" i="21" s="1"/>
  <c r="G11" i="21"/>
  <c r="I10" i="21"/>
  <c r="I9" i="21"/>
  <c r="I8" i="21"/>
  <c r="I7" i="21"/>
  <c r="H6" i="21"/>
  <c r="J6" i="21" s="1"/>
  <c r="G6" i="21"/>
  <c r="F5" i="21"/>
  <c r="E5" i="21"/>
  <c r="D5" i="21"/>
  <c r="H6" i="20"/>
  <c r="G6" i="20"/>
  <c r="I9" i="20"/>
  <c r="I10" i="20"/>
  <c r="I11" i="20"/>
  <c r="I12" i="20"/>
  <c r="I13" i="20"/>
  <c r="I8" i="20"/>
  <c r="I7" i="20"/>
  <c r="I6" i="20" s="1"/>
  <c r="J6" i="20"/>
  <c r="I11" i="19"/>
  <c r="I10" i="19"/>
  <c r="H9" i="19"/>
  <c r="J9" i="19" s="1"/>
  <c r="G9" i="19"/>
  <c r="I8" i="19"/>
  <c r="I7" i="19"/>
  <c r="I6" i="19" s="1"/>
  <c r="H6" i="19"/>
  <c r="J6" i="19" s="1"/>
  <c r="J5" i="19" s="1"/>
  <c r="G6" i="19"/>
  <c r="F5" i="19"/>
  <c r="E5" i="19"/>
  <c r="D5" i="19"/>
  <c r="I10" i="18"/>
  <c r="I11" i="18"/>
  <c r="I16" i="18"/>
  <c r="I15" i="18"/>
  <c r="I14" i="18"/>
  <c r="I13" i="18"/>
  <c r="H12" i="18"/>
  <c r="J12" i="18" s="1"/>
  <c r="G12" i="18"/>
  <c r="I9" i="18"/>
  <c r="I8" i="18"/>
  <c r="I7" i="18"/>
  <c r="H6" i="18"/>
  <c r="J6" i="18" s="1"/>
  <c r="G6" i="18"/>
  <c r="H5" i="18"/>
  <c r="F5" i="18"/>
  <c r="E5" i="18"/>
  <c r="D5" i="18"/>
  <c r="I12" i="17"/>
  <c r="I11" i="17"/>
  <c r="I10" i="17"/>
  <c r="H9" i="17"/>
  <c r="J9" i="17" s="1"/>
  <c r="G9" i="17"/>
  <c r="I8" i="17"/>
  <c r="I7" i="17"/>
  <c r="H6" i="17"/>
  <c r="J6" i="17" s="1"/>
  <c r="G6" i="17"/>
  <c r="F5" i="17"/>
  <c r="E5" i="17"/>
  <c r="D5" i="17"/>
  <c r="I13" i="16"/>
  <c r="I14" i="16"/>
  <c r="I15" i="16"/>
  <c r="I16" i="16"/>
  <c r="I17" i="16"/>
  <c r="I18" i="16"/>
  <c r="I19" i="16"/>
  <c r="I20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J22" i="16"/>
  <c r="I22" i="16"/>
  <c r="F24" i="16" s="1"/>
  <c r="J24" i="16" s="1"/>
  <c r="H22" i="16"/>
  <c r="G22" i="16"/>
  <c r="I21" i="16"/>
  <c r="I12" i="16"/>
  <c r="I11" i="16"/>
  <c r="I10" i="16"/>
  <c r="I9" i="16"/>
  <c r="I8" i="16"/>
  <c r="I7" i="16"/>
  <c r="J6" i="16"/>
  <c r="H6" i="16"/>
  <c r="H5" i="16" s="1"/>
  <c r="G6" i="16"/>
  <c r="G5" i="16" s="1"/>
  <c r="F5" i="16"/>
  <c r="E5" i="16"/>
  <c r="D5" i="16"/>
  <c r="I12" i="15"/>
  <c r="I11" i="15"/>
  <c r="I10" i="15"/>
  <c r="I9" i="15"/>
  <c r="H8" i="15"/>
  <c r="J8" i="15" s="1"/>
  <c r="G8" i="15"/>
  <c r="I7" i="15"/>
  <c r="I6" i="15" s="1"/>
  <c r="H6" i="15"/>
  <c r="J6" i="15" s="1"/>
  <c r="G6" i="15"/>
  <c r="F5" i="15"/>
  <c r="E5" i="15"/>
  <c r="D5" i="15"/>
  <c r="F8" i="34" l="1"/>
  <c r="J8" i="34" s="1"/>
  <c r="F10" i="34"/>
  <c r="J10" i="34" s="1"/>
  <c r="F13" i="34"/>
  <c r="J13" i="34" s="1"/>
  <c r="I5" i="34"/>
  <c r="F7" i="34"/>
  <c r="J7" i="34" s="1"/>
  <c r="G5" i="25"/>
  <c r="G5" i="22"/>
  <c r="G5" i="21"/>
  <c r="I6" i="17"/>
  <c r="F8" i="17" s="1"/>
  <c r="J8" i="17" s="1"/>
  <c r="H5" i="33"/>
  <c r="I6" i="33"/>
  <c r="F8" i="33" s="1"/>
  <c r="J8" i="33" s="1"/>
  <c r="J9" i="33"/>
  <c r="J5" i="33" s="1"/>
  <c r="I6" i="32"/>
  <c r="J5" i="32"/>
  <c r="H5" i="32"/>
  <c r="J5" i="31"/>
  <c r="I6" i="31"/>
  <c r="F8" i="31" s="1"/>
  <c r="J8" i="31" s="1"/>
  <c r="G5" i="31"/>
  <c r="F16" i="31"/>
  <c r="J16" i="31" s="1"/>
  <c r="H5" i="31"/>
  <c r="I6" i="30"/>
  <c r="F10" i="30" s="1"/>
  <c r="J10" i="30" s="1"/>
  <c r="J5" i="30"/>
  <c r="H5" i="30"/>
  <c r="F14" i="30"/>
  <c r="J14" i="30" s="1"/>
  <c r="J5" i="29"/>
  <c r="F9" i="29"/>
  <c r="J9" i="29" s="1"/>
  <c r="F7" i="29"/>
  <c r="J7" i="29" s="1"/>
  <c r="I6" i="28"/>
  <c r="I13" i="27"/>
  <c r="F16" i="27" s="1"/>
  <c r="J16" i="27" s="1"/>
  <c r="G5" i="27"/>
  <c r="I6" i="27"/>
  <c r="F7" i="27" s="1"/>
  <c r="J7" i="27" s="1"/>
  <c r="F14" i="27"/>
  <c r="J14" i="27" s="1"/>
  <c r="F15" i="27"/>
  <c r="J15" i="27" s="1"/>
  <c r="H5" i="27"/>
  <c r="H5" i="26"/>
  <c r="I6" i="26"/>
  <c r="F11" i="26" s="1"/>
  <c r="J11" i="26" s="1"/>
  <c r="G5" i="26"/>
  <c r="J5" i="26"/>
  <c r="F14" i="26"/>
  <c r="J14" i="26" s="1"/>
  <c r="H5" i="25"/>
  <c r="F12" i="25"/>
  <c r="J12" i="25" s="1"/>
  <c r="F10" i="25"/>
  <c r="J10" i="25" s="1"/>
  <c r="F11" i="25"/>
  <c r="J11" i="25" s="1"/>
  <c r="F13" i="25"/>
  <c r="J13" i="25" s="1"/>
  <c r="F9" i="25"/>
  <c r="J9" i="25" s="1"/>
  <c r="I5" i="25"/>
  <c r="F7" i="25"/>
  <c r="J7" i="25" s="1"/>
  <c r="I6" i="24"/>
  <c r="F7" i="24" s="1"/>
  <c r="J7" i="24" s="1"/>
  <c r="F29" i="24"/>
  <c r="J29" i="24" s="1"/>
  <c r="F25" i="24"/>
  <c r="J25" i="24" s="1"/>
  <c r="F26" i="24"/>
  <c r="J26" i="24" s="1"/>
  <c r="F31" i="24"/>
  <c r="J31" i="24" s="1"/>
  <c r="F27" i="24"/>
  <c r="J27" i="24" s="1"/>
  <c r="F23" i="24"/>
  <c r="J23" i="24" s="1"/>
  <c r="F32" i="24"/>
  <c r="J32" i="24" s="1"/>
  <c r="F28" i="24"/>
  <c r="J28" i="24" s="1"/>
  <c r="F24" i="24"/>
  <c r="J24" i="24" s="1"/>
  <c r="F30" i="24"/>
  <c r="J30" i="24" s="1"/>
  <c r="J6" i="24"/>
  <c r="J5" i="24" s="1"/>
  <c r="H5" i="23"/>
  <c r="J5" i="23"/>
  <c r="I5" i="23"/>
  <c r="F7" i="23"/>
  <c r="J7" i="23" s="1"/>
  <c r="F8" i="23"/>
  <c r="J8" i="23" s="1"/>
  <c r="F12" i="23"/>
  <c r="J12" i="23" s="1"/>
  <c r="F11" i="23"/>
  <c r="J11" i="23" s="1"/>
  <c r="F10" i="23"/>
  <c r="J10" i="23" s="1"/>
  <c r="I6" i="22"/>
  <c r="F8" i="22" s="1"/>
  <c r="J8" i="22" s="1"/>
  <c r="I14" i="22"/>
  <c r="F18" i="22" s="1"/>
  <c r="J18" i="22" s="1"/>
  <c r="F21" i="22"/>
  <c r="J21" i="22" s="1"/>
  <c r="F19" i="22"/>
  <c r="J19" i="22" s="1"/>
  <c r="F15" i="22"/>
  <c r="J15" i="22" s="1"/>
  <c r="F20" i="22"/>
  <c r="J20" i="22" s="1"/>
  <c r="F17" i="22"/>
  <c r="J17" i="22" s="1"/>
  <c r="F22" i="22"/>
  <c r="J22" i="22" s="1"/>
  <c r="J5" i="22"/>
  <c r="H5" i="22"/>
  <c r="I6" i="21"/>
  <c r="F9" i="21" s="1"/>
  <c r="J9" i="21" s="1"/>
  <c r="I11" i="21"/>
  <c r="J5" i="21"/>
  <c r="H5" i="21"/>
  <c r="G5" i="19"/>
  <c r="I9" i="19"/>
  <c r="F11" i="19"/>
  <c r="J11" i="19" s="1"/>
  <c r="H5" i="19"/>
  <c r="F8" i="19"/>
  <c r="J8" i="19" s="1"/>
  <c r="F7" i="19"/>
  <c r="J7" i="19" s="1"/>
  <c r="I12" i="18"/>
  <c r="F14" i="18" s="1"/>
  <c r="J14" i="18" s="1"/>
  <c r="I6" i="18"/>
  <c r="G5" i="18"/>
  <c r="J5" i="18"/>
  <c r="G5" i="17"/>
  <c r="H5" i="17"/>
  <c r="I9" i="17"/>
  <c r="F11" i="17" s="1"/>
  <c r="J11" i="17" s="1"/>
  <c r="I5" i="17"/>
  <c r="J5" i="17"/>
  <c r="I6" i="16"/>
  <c r="F32" i="16" s="1"/>
  <c r="J32" i="16" s="1"/>
  <c r="J5" i="16"/>
  <c r="F25" i="16"/>
  <c r="J25" i="16" s="1"/>
  <c r="F23" i="16"/>
  <c r="J23" i="16" s="1"/>
  <c r="F26" i="16"/>
  <c r="J26" i="16" s="1"/>
  <c r="G5" i="15"/>
  <c r="J5" i="15"/>
  <c r="I8" i="15"/>
  <c r="F12" i="15" s="1"/>
  <c r="J12" i="15" s="1"/>
  <c r="H5" i="15"/>
  <c r="I5" i="15"/>
  <c r="F7" i="15"/>
  <c r="J7" i="15" s="1"/>
  <c r="F11" i="15"/>
  <c r="J11" i="15" s="1"/>
  <c r="I22" i="14"/>
  <c r="I23" i="14"/>
  <c r="I24" i="14"/>
  <c r="I25" i="14"/>
  <c r="I26" i="14"/>
  <c r="I27" i="14"/>
  <c r="I28" i="14"/>
  <c r="I29" i="14"/>
  <c r="I30" i="14"/>
  <c r="I21" i="14"/>
  <c r="I20" i="14"/>
  <c r="I19" i="14"/>
  <c r="I18" i="14"/>
  <c r="I17" i="14"/>
  <c r="I16" i="14"/>
  <c r="I15" i="14"/>
  <c r="J14" i="14"/>
  <c r="H14" i="14"/>
  <c r="G14" i="14"/>
  <c r="I13" i="14"/>
  <c r="I12" i="14"/>
  <c r="I11" i="14"/>
  <c r="I10" i="14"/>
  <c r="I9" i="14"/>
  <c r="I8" i="14"/>
  <c r="I7" i="14"/>
  <c r="H6" i="14"/>
  <c r="J6" i="14" s="1"/>
  <c r="G6" i="14"/>
  <c r="G5" i="14" s="1"/>
  <c r="H5" i="14"/>
  <c r="F5" i="14"/>
  <c r="E5" i="14"/>
  <c r="D5" i="14"/>
  <c r="J11" i="13"/>
  <c r="J12" i="13"/>
  <c r="J13" i="13"/>
  <c r="J14" i="13"/>
  <c r="I11" i="13"/>
  <c r="I12" i="13"/>
  <c r="I13" i="13"/>
  <c r="I14" i="13"/>
  <c r="I20" i="13"/>
  <c r="I19" i="13"/>
  <c r="I18" i="13"/>
  <c r="I17" i="13"/>
  <c r="I16" i="13"/>
  <c r="I15" i="13"/>
  <c r="I10" i="13"/>
  <c r="I9" i="13"/>
  <c r="J8" i="13"/>
  <c r="H8" i="13"/>
  <c r="G8" i="13"/>
  <c r="I7" i="13"/>
  <c r="I6" i="13" s="1"/>
  <c r="H6" i="13"/>
  <c r="J6" i="13" s="1"/>
  <c r="G6" i="13"/>
  <c r="F5" i="13"/>
  <c r="E5" i="13"/>
  <c r="D5" i="13"/>
  <c r="I13" i="12"/>
  <c r="H6" i="12"/>
  <c r="J6" i="12" s="1"/>
  <c r="G6" i="12"/>
  <c r="I22" i="12"/>
  <c r="I21" i="12"/>
  <c r="I20" i="12"/>
  <c r="I19" i="12"/>
  <c r="I18" i="12"/>
  <c r="I17" i="12"/>
  <c r="I16" i="12"/>
  <c r="I15" i="12"/>
  <c r="H14" i="12"/>
  <c r="J14" i="12" s="1"/>
  <c r="G14" i="12"/>
  <c r="I12" i="12"/>
  <c r="I11" i="12"/>
  <c r="I10" i="12"/>
  <c r="I9" i="12"/>
  <c r="I8" i="12"/>
  <c r="I7" i="12"/>
  <c r="F5" i="12"/>
  <c r="E5" i="12"/>
  <c r="D5" i="12"/>
  <c r="F10" i="4"/>
  <c r="F9" i="4"/>
  <c r="F8" i="4"/>
  <c r="F8" i="5"/>
  <c r="I15" i="11"/>
  <c r="G12" i="11"/>
  <c r="H6" i="11"/>
  <c r="J6" i="11" s="1"/>
  <c r="G6" i="11"/>
  <c r="I20" i="11"/>
  <c r="I19" i="11"/>
  <c r="I18" i="11"/>
  <c r="I17" i="11"/>
  <c r="I16" i="11"/>
  <c r="I14" i="11"/>
  <c r="I13" i="11"/>
  <c r="H12" i="11"/>
  <c r="J12" i="11" s="1"/>
  <c r="I11" i="11"/>
  <c r="I10" i="11"/>
  <c r="I9" i="11"/>
  <c r="I8" i="11"/>
  <c r="I7" i="11"/>
  <c r="F5" i="11"/>
  <c r="E5" i="11"/>
  <c r="D5" i="11"/>
  <c r="F8" i="30" l="1"/>
  <c r="J8" i="30" s="1"/>
  <c r="F12" i="30"/>
  <c r="J12" i="30" s="1"/>
  <c r="F7" i="30"/>
  <c r="J7" i="30" s="1"/>
  <c r="F11" i="30"/>
  <c r="J11" i="30" s="1"/>
  <c r="I5" i="30"/>
  <c r="F8" i="28"/>
  <c r="J8" i="28" s="1"/>
  <c r="I5" i="28"/>
  <c r="F10" i="27"/>
  <c r="J10" i="27" s="1"/>
  <c r="F8" i="27"/>
  <c r="J8" i="27" s="1"/>
  <c r="F11" i="27"/>
  <c r="J11" i="27" s="1"/>
  <c r="F12" i="26"/>
  <c r="J12" i="26" s="1"/>
  <c r="F7" i="22"/>
  <c r="J7" i="22" s="1"/>
  <c r="I5" i="22"/>
  <c r="F9" i="22"/>
  <c r="J9" i="22" s="1"/>
  <c r="F7" i="17"/>
  <c r="J7" i="17" s="1"/>
  <c r="F29" i="16"/>
  <c r="J29" i="16" s="1"/>
  <c r="F9" i="16"/>
  <c r="J9" i="16" s="1"/>
  <c r="F21" i="16"/>
  <c r="J21" i="16" s="1"/>
  <c r="F12" i="16"/>
  <c r="J12" i="16" s="1"/>
  <c r="F10" i="16"/>
  <c r="J10" i="16" s="1"/>
  <c r="F8" i="16"/>
  <c r="J8" i="16" s="1"/>
  <c r="F27" i="16"/>
  <c r="J27" i="16" s="1"/>
  <c r="F7" i="16"/>
  <c r="J7" i="16" s="1"/>
  <c r="F33" i="16"/>
  <c r="J33" i="16" s="1"/>
  <c r="F31" i="16"/>
  <c r="J31" i="16" s="1"/>
  <c r="F30" i="16"/>
  <c r="J30" i="16" s="1"/>
  <c r="F11" i="16"/>
  <c r="J11" i="16" s="1"/>
  <c r="F28" i="16"/>
  <c r="J28" i="16" s="1"/>
  <c r="I5" i="16"/>
  <c r="F34" i="16"/>
  <c r="J34" i="16" s="1"/>
  <c r="I6" i="14"/>
  <c r="F27" i="14" s="1"/>
  <c r="J27" i="14" s="1"/>
  <c r="F11" i="31"/>
  <c r="J11" i="31" s="1"/>
  <c r="F12" i="31"/>
  <c r="J12" i="31" s="1"/>
  <c r="F9" i="31"/>
  <c r="J9" i="31" s="1"/>
  <c r="F13" i="31"/>
  <c r="J13" i="31" s="1"/>
  <c r="F10" i="31"/>
  <c r="J10" i="31" s="1"/>
  <c r="F14" i="31"/>
  <c r="J14" i="31" s="1"/>
  <c r="F9" i="32"/>
  <c r="J9" i="32" s="1"/>
  <c r="F10" i="32"/>
  <c r="J10" i="32" s="1"/>
  <c r="F11" i="32"/>
  <c r="J11" i="32" s="1"/>
  <c r="F12" i="32"/>
  <c r="J12" i="32" s="1"/>
  <c r="F13" i="32"/>
  <c r="J13" i="32" s="1"/>
  <c r="F7" i="33"/>
  <c r="J7" i="33" s="1"/>
  <c r="I5" i="33"/>
  <c r="F8" i="32"/>
  <c r="J8" i="32" s="1"/>
  <c r="I5" i="32"/>
  <c r="F7" i="32"/>
  <c r="J7" i="32" s="1"/>
  <c r="I5" i="31"/>
  <c r="F7" i="31"/>
  <c r="J7" i="31" s="1"/>
  <c r="F9" i="30"/>
  <c r="J9" i="30" s="1"/>
  <c r="F7" i="28"/>
  <c r="J7" i="28" s="1"/>
  <c r="F9" i="28"/>
  <c r="J9" i="28" s="1"/>
  <c r="I5" i="27"/>
  <c r="F17" i="27"/>
  <c r="J17" i="27" s="1"/>
  <c r="F12" i="27"/>
  <c r="J12" i="27" s="1"/>
  <c r="F9" i="27"/>
  <c r="J9" i="27" s="1"/>
  <c r="F10" i="26"/>
  <c r="J10" i="26" s="1"/>
  <c r="I5" i="26"/>
  <c r="F8" i="26"/>
  <c r="J8" i="26" s="1"/>
  <c r="F7" i="26"/>
  <c r="J7" i="26" s="1"/>
  <c r="F9" i="26"/>
  <c r="J9" i="26" s="1"/>
  <c r="F12" i="24"/>
  <c r="J12" i="24" s="1"/>
  <c r="F16" i="24"/>
  <c r="J16" i="24" s="1"/>
  <c r="F20" i="24"/>
  <c r="J20" i="24" s="1"/>
  <c r="F9" i="24"/>
  <c r="J9" i="24" s="1"/>
  <c r="F13" i="24"/>
  <c r="J13" i="24" s="1"/>
  <c r="F17" i="24"/>
  <c r="J17" i="24" s="1"/>
  <c r="F21" i="24"/>
  <c r="J21" i="24" s="1"/>
  <c r="F10" i="24"/>
  <c r="J10" i="24" s="1"/>
  <c r="F14" i="24"/>
  <c r="J14" i="24" s="1"/>
  <c r="F18" i="24"/>
  <c r="J18" i="24" s="1"/>
  <c r="F11" i="24"/>
  <c r="J11" i="24" s="1"/>
  <c r="F15" i="24"/>
  <c r="J15" i="24" s="1"/>
  <c r="F19" i="24"/>
  <c r="J19" i="24" s="1"/>
  <c r="I5" i="24"/>
  <c r="F8" i="24"/>
  <c r="J8" i="24" s="1"/>
  <c r="F12" i="22"/>
  <c r="J12" i="22" s="1"/>
  <c r="F13" i="22"/>
  <c r="J13" i="22" s="1"/>
  <c r="F10" i="22"/>
  <c r="J10" i="22" s="1"/>
  <c r="F11" i="22"/>
  <c r="J11" i="22" s="1"/>
  <c r="F16" i="22"/>
  <c r="J16" i="22" s="1"/>
  <c r="F13" i="21"/>
  <c r="J13" i="21" s="1"/>
  <c r="F15" i="21"/>
  <c r="F19" i="21"/>
  <c r="F23" i="21"/>
  <c r="F27" i="21"/>
  <c r="F31" i="21"/>
  <c r="F16" i="21"/>
  <c r="F20" i="21"/>
  <c r="F24" i="21"/>
  <c r="F28" i="21"/>
  <c r="F32" i="21"/>
  <c r="F17" i="21"/>
  <c r="F21" i="21"/>
  <c r="F25" i="21"/>
  <c r="F29" i="21"/>
  <c r="F14" i="21"/>
  <c r="F18" i="21"/>
  <c r="F22" i="21"/>
  <c r="F26" i="21"/>
  <c r="F30" i="21"/>
  <c r="F8" i="21"/>
  <c r="J8" i="21" s="1"/>
  <c r="F12" i="21"/>
  <c r="J12" i="21" s="1"/>
  <c r="F7" i="21"/>
  <c r="J7" i="21" s="1"/>
  <c r="F10" i="21"/>
  <c r="J10" i="21" s="1"/>
  <c r="I5" i="21"/>
  <c r="F7" i="20"/>
  <c r="J7" i="20" s="1"/>
  <c r="F9" i="20"/>
  <c r="J9" i="20" s="1"/>
  <c r="F13" i="20"/>
  <c r="J13" i="20" s="1"/>
  <c r="F10" i="20"/>
  <c r="J10" i="20" s="1"/>
  <c r="F11" i="20"/>
  <c r="J11" i="20" s="1"/>
  <c r="F8" i="20"/>
  <c r="J8" i="20" s="1"/>
  <c r="F12" i="20"/>
  <c r="J12" i="20" s="1"/>
  <c r="F10" i="19"/>
  <c r="J10" i="19" s="1"/>
  <c r="I5" i="19"/>
  <c r="F8" i="18"/>
  <c r="J8" i="18" s="1"/>
  <c r="F10" i="18"/>
  <c r="J10" i="18" s="1"/>
  <c r="F11" i="18"/>
  <c r="J11" i="18" s="1"/>
  <c r="I5" i="18"/>
  <c r="F15" i="18"/>
  <c r="J15" i="18" s="1"/>
  <c r="F7" i="18"/>
  <c r="J7" i="18" s="1"/>
  <c r="F9" i="18"/>
  <c r="J9" i="18" s="1"/>
  <c r="F16" i="18"/>
  <c r="J16" i="18" s="1"/>
  <c r="F13" i="18"/>
  <c r="J13" i="18" s="1"/>
  <c r="F12" i="17"/>
  <c r="J12" i="17" s="1"/>
  <c r="F10" i="17"/>
  <c r="J10" i="17" s="1"/>
  <c r="F13" i="16"/>
  <c r="J13" i="16" s="1"/>
  <c r="F17" i="16"/>
  <c r="J17" i="16" s="1"/>
  <c r="F18" i="16"/>
  <c r="J18" i="16" s="1"/>
  <c r="F15" i="16"/>
  <c r="J15" i="16" s="1"/>
  <c r="F19" i="16"/>
  <c r="J19" i="16" s="1"/>
  <c r="F16" i="16"/>
  <c r="J16" i="16" s="1"/>
  <c r="F20" i="16"/>
  <c r="J20" i="16" s="1"/>
  <c r="F14" i="16"/>
  <c r="J14" i="16" s="1"/>
  <c r="F10" i="15"/>
  <c r="J10" i="15" s="1"/>
  <c r="F9" i="15"/>
  <c r="J9" i="15" s="1"/>
  <c r="I14" i="14"/>
  <c r="F15" i="14" s="1"/>
  <c r="J15" i="14" s="1"/>
  <c r="J5" i="14"/>
  <c r="F20" i="14"/>
  <c r="J20" i="14" s="1"/>
  <c r="F11" i="14"/>
  <c r="J11" i="14" s="1"/>
  <c r="F21" i="14"/>
  <c r="J21" i="14" s="1"/>
  <c r="F12" i="14"/>
  <c r="J12" i="14" s="1"/>
  <c r="F8" i="14"/>
  <c r="J8" i="14" s="1"/>
  <c r="F30" i="14"/>
  <c r="J30" i="14" s="1"/>
  <c r="F13" i="14"/>
  <c r="J13" i="14" s="1"/>
  <c r="F9" i="14"/>
  <c r="J9" i="14" s="1"/>
  <c r="F19" i="14"/>
  <c r="J19" i="14" s="1"/>
  <c r="F10" i="14"/>
  <c r="J10" i="14" s="1"/>
  <c r="F7" i="14"/>
  <c r="J7" i="14" s="1"/>
  <c r="I8" i="13"/>
  <c r="H5" i="13"/>
  <c r="G5" i="13"/>
  <c r="J5" i="13"/>
  <c r="F15" i="13"/>
  <c r="J15" i="13" s="1"/>
  <c r="F18" i="13"/>
  <c r="J18" i="13" s="1"/>
  <c r="F7" i="13"/>
  <c r="J7" i="13" s="1"/>
  <c r="F19" i="13"/>
  <c r="J19" i="13" s="1"/>
  <c r="F20" i="13"/>
  <c r="J20" i="13" s="1"/>
  <c r="F17" i="13"/>
  <c r="J17" i="13" s="1"/>
  <c r="I6" i="12"/>
  <c r="F22" i="12" s="1"/>
  <c r="J22" i="12" s="1"/>
  <c r="H5" i="12"/>
  <c r="G5" i="12"/>
  <c r="I14" i="12"/>
  <c r="F16" i="12" s="1"/>
  <c r="J16" i="12" s="1"/>
  <c r="J5" i="12"/>
  <c r="F15" i="12"/>
  <c r="J15" i="12" s="1"/>
  <c r="J5" i="11"/>
  <c r="G5" i="11"/>
  <c r="I6" i="11"/>
  <c r="F19" i="11" s="1"/>
  <c r="J19" i="11" s="1"/>
  <c r="I12" i="11"/>
  <c r="H5" i="11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H13" i="10"/>
  <c r="J13" i="10" s="1"/>
  <c r="G13" i="10"/>
  <c r="I12" i="10"/>
  <c r="I11" i="10"/>
  <c r="I10" i="10"/>
  <c r="I9" i="10"/>
  <c r="I8" i="10"/>
  <c r="I7" i="10"/>
  <c r="H6" i="10"/>
  <c r="J6" i="10" s="1"/>
  <c r="G6" i="10"/>
  <c r="G5" i="10" s="1"/>
  <c r="F5" i="10"/>
  <c r="E5" i="10"/>
  <c r="D5" i="10"/>
  <c r="I22" i="9"/>
  <c r="H6" i="9"/>
  <c r="J6" i="9" s="1"/>
  <c r="G6" i="9"/>
  <c r="I23" i="9"/>
  <c r="H23" i="9"/>
  <c r="J23" i="9" s="1"/>
  <c r="G23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F5" i="9"/>
  <c r="E5" i="9"/>
  <c r="D5" i="9"/>
  <c r="I10" i="7"/>
  <c r="H10" i="7"/>
  <c r="J10" i="7" s="1"/>
  <c r="G10" i="7"/>
  <c r="I6" i="7"/>
  <c r="F9" i="7" s="1"/>
  <c r="J9" i="7" s="1"/>
  <c r="H6" i="7"/>
  <c r="J6" i="7" s="1"/>
  <c r="G6" i="7"/>
  <c r="I10" i="8"/>
  <c r="I11" i="8"/>
  <c r="I12" i="8"/>
  <c r="I13" i="8"/>
  <c r="I14" i="8"/>
  <c r="I15" i="8"/>
  <c r="I16" i="8"/>
  <c r="I17" i="8"/>
  <c r="I18" i="8"/>
  <c r="I19" i="8"/>
  <c r="I20" i="8"/>
  <c r="I21" i="8"/>
  <c r="G6" i="8"/>
  <c r="H6" i="8"/>
  <c r="J6" i="8" s="1"/>
  <c r="G22" i="8"/>
  <c r="H22" i="8"/>
  <c r="J22" i="8" s="1"/>
  <c r="I22" i="8"/>
  <c r="I39" i="8"/>
  <c r="I40" i="8"/>
  <c r="I41" i="8"/>
  <c r="I42" i="8"/>
  <c r="I43" i="8"/>
  <c r="I44" i="8"/>
  <c r="I45" i="8"/>
  <c r="I46" i="8"/>
  <c r="I47" i="8"/>
  <c r="I48" i="8"/>
  <c r="I49" i="8"/>
  <c r="I34" i="8"/>
  <c r="I35" i="8"/>
  <c r="I36" i="8"/>
  <c r="I37" i="8"/>
  <c r="I38" i="8"/>
  <c r="I33" i="8"/>
  <c r="I32" i="8"/>
  <c r="I31" i="8"/>
  <c r="I30" i="8"/>
  <c r="I29" i="8"/>
  <c r="I28" i="8"/>
  <c r="I27" i="8"/>
  <c r="I26" i="8"/>
  <c r="I25" i="8"/>
  <c r="I24" i="8"/>
  <c r="I23" i="8"/>
  <c r="I9" i="8"/>
  <c r="I8" i="8"/>
  <c r="I7" i="8"/>
  <c r="F5" i="8"/>
  <c r="E5" i="8"/>
  <c r="D5" i="8"/>
  <c r="I8" i="7"/>
  <c r="I9" i="7"/>
  <c r="I22" i="7"/>
  <c r="I21" i="7"/>
  <c r="I20" i="7"/>
  <c r="I19" i="7"/>
  <c r="I18" i="7"/>
  <c r="I17" i="7"/>
  <c r="I16" i="7"/>
  <c r="I15" i="7"/>
  <c r="I14" i="7"/>
  <c r="I13" i="7"/>
  <c r="I12" i="7"/>
  <c r="I11" i="7"/>
  <c r="I7" i="7"/>
  <c r="F5" i="7"/>
  <c r="E5" i="7"/>
  <c r="D5" i="7"/>
  <c r="I17" i="6"/>
  <c r="I18" i="6"/>
  <c r="I19" i="6"/>
  <c r="I20" i="6"/>
  <c r="F17" i="6"/>
  <c r="J17" i="6" s="1"/>
  <c r="F18" i="6"/>
  <c r="J18" i="6" s="1"/>
  <c r="F7" i="6"/>
  <c r="F17" i="1"/>
  <c r="F18" i="1"/>
  <c r="F16" i="1"/>
  <c r="I16" i="6"/>
  <c r="I15" i="6"/>
  <c r="I14" i="6"/>
  <c r="I13" i="6"/>
  <c r="I12" i="6"/>
  <c r="I11" i="6"/>
  <c r="I10" i="6"/>
  <c r="I9" i="6"/>
  <c r="H8" i="6"/>
  <c r="J8" i="6" s="1"/>
  <c r="G8" i="6"/>
  <c r="I7" i="6"/>
  <c r="I6" i="6" s="1"/>
  <c r="F19" i="6" s="1"/>
  <c r="J19" i="6" s="1"/>
  <c r="H6" i="6"/>
  <c r="G6" i="6"/>
  <c r="F5" i="6"/>
  <c r="E5" i="6"/>
  <c r="D5" i="6"/>
  <c r="F10" i="5"/>
  <c r="F9" i="5"/>
  <c r="E5" i="1"/>
  <c r="F5" i="1"/>
  <c r="D5" i="1"/>
  <c r="I9" i="1"/>
  <c r="I8" i="1"/>
  <c r="I7" i="1"/>
  <c r="H6" i="1"/>
  <c r="J6" i="1" s="1"/>
  <c r="G6" i="1"/>
  <c r="G5" i="1" s="1"/>
  <c r="I10" i="5"/>
  <c r="I9" i="5"/>
  <c r="I8" i="5"/>
  <c r="I7" i="5" s="1"/>
  <c r="H7" i="5"/>
  <c r="J7" i="5" s="1"/>
  <c r="G7" i="5"/>
  <c r="I23" i="1"/>
  <c r="I22" i="1"/>
  <c r="I21" i="1"/>
  <c r="I20" i="1"/>
  <c r="I19" i="1"/>
  <c r="I18" i="1"/>
  <c r="I17" i="1"/>
  <c r="I16" i="1"/>
  <c r="I15" i="1"/>
  <c r="H15" i="1"/>
  <c r="J15" i="1" s="1"/>
  <c r="G15" i="1"/>
  <c r="G7" i="4"/>
  <c r="H7" i="4"/>
  <c r="J7" i="4"/>
  <c r="I8" i="4"/>
  <c r="I9" i="4"/>
  <c r="I10" i="4"/>
  <c r="I10" i="1"/>
  <c r="I11" i="1"/>
  <c r="I12" i="1"/>
  <c r="I13" i="1"/>
  <c r="I14" i="1"/>
  <c r="J5" i="1" l="1"/>
  <c r="F23" i="14"/>
  <c r="J23" i="14" s="1"/>
  <c r="F25" i="14"/>
  <c r="J25" i="14" s="1"/>
  <c r="F26" i="14"/>
  <c r="J26" i="14" s="1"/>
  <c r="F22" i="14"/>
  <c r="J22" i="14" s="1"/>
  <c r="F28" i="14"/>
  <c r="J28" i="14" s="1"/>
  <c r="F24" i="14"/>
  <c r="J24" i="14" s="1"/>
  <c r="F29" i="14"/>
  <c r="J29" i="14" s="1"/>
  <c r="I5" i="12"/>
  <c r="F12" i="12"/>
  <c r="J12" i="12" s="1"/>
  <c r="F10" i="12"/>
  <c r="J10" i="12" s="1"/>
  <c r="F16" i="11"/>
  <c r="J16" i="11" s="1"/>
  <c r="F15" i="11"/>
  <c r="J15" i="11" s="1"/>
  <c r="I6" i="9"/>
  <c r="F54" i="9" s="1"/>
  <c r="J54" i="9" s="1"/>
  <c r="I6" i="8"/>
  <c r="F35" i="8" s="1"/>
  <c r="J35" i="8" s="1"/>
  <c r="F20" i="6"/>
  <c r="J20" i="6" s="1"/>
  <c r="I6" i="1"/>
  <c r="F9" i="1" s="1"/>
  <c r="F18" i="14"/>
  <c r="J18" i="14" s="1"/>
  <c r="F17" i="14"/>
  <c r="J17" i="14" s="1"/>
  <c r="I5" i="14"/>
  <c r="F16" i="14"/>
  <c r="J16" i="14" s="1"/>
  <c r="F16" i="13"/>
  <c r="J16" i="13" s="1"/>
  <c r="F12" i="13"/>
  <c r="F13" i="13"/>
  <c r="F14" i="13"/>
  <c r="F11" i="13"/>
  <c r="I5" i="13"/>
  <c r="F10" i="13"/>
  <c r="J10" i="13" s="1"/>
  <c r="F9" i="13"/>
  <c r="J9" i="13" s="1"/>
  <c r="F9" i="12"/>
  <c r="J9" i="12" s="1"/>
  <c r="F7" i="12"/>
  <c r="J7" i="12" s="1"/>
  <c r="F20" i="12"/>
  <c r="J20" i="12" s="1"/>
  <c r="F19" i="12"/>
  <c r="J19" i="12" s="1"/>
  <c r="F11" i="12"/>
  <c r="J11" i="12" s="1"/>
  <c r="F13" i="12"/>
  <c r="J13" i="12" s="1"/>
  <c r="F8" i="12"/>
  <c r="J8" i="12" s="1"/>
  <c r="F21" i="12"/>
  <c r="J21" i="12" s="1"/>
  <c r="F18" i="12"/>
  <c r="J18" i="12" s="1"/>
  <c r="F17" i="12"/>
  <c r="J17" i="12" s="1"/>
  <c r="F14" i="11"/>
  <c r="J14" i="11" s="1"/>
  <c r="I5" i="11"/>
  <c r="F13" i="11"/>
  <c r="J13" i="11" s="1"/>
  <c r="F8" i="11"/>
  <c r="J8" i="11" s="1"/>
  <c r="F11" i="11"/>
  <c r="J11" i="11" s="1"/>
  <c r="F20" i="11"/>
  <c r="J20" i="11" s="1"/>
  <c r="F9" i="11"/>
  <c r="J9" i="11" s="1"/>
  <c r="F17" i="11"/>
  <c r="J17" i="11" s="1"/>
  <c r="F10" i="11"/>
  <c r="J10" i="11" s="1"/>
  <c r="F18" i="11"/>
  <c r="J18" i="11" s="1"/>
  <c r="F7" i="11"/>
  <c r="J7" i="11" s="1"/>
  <c r="J9" i="5"/>
  <c r="H5" i="10"/>
  <c r="I6" i="10"/>
  <c r="F28" i="10" s="1"/>
  <c r="J28" i="10" s="1"/>
  <c r="I13" i="10"/>
  <c r="J5" i="10"/>
  <c r="F16" i="10"/>
  <c r="J16" i="10" s="1"/>
  <c r="F14" i="10"/>
  <c r="J14" i="10" s="1"/>
  <c r="F15" i="10"/>
  <c r="J15" i="10" s="1"/>
  <c r="F51" i="9"/>
  <c r="J51" i="9" s="1"/>
  <c r="J5" i="9"/>
  <c r="G5" i="9"/>
  <c r="F26" i="9"/>
  <c r="J26" i="9" s="1"/>
  <c r="F24" i="9"/>
  <c r="J24" i="9" s="1"/>
  <c r="F25" i="9"/>
  <c r="J25" i="9" s="1"/>
  <c r="H5" i="9"/>
  <c r="F8" i="7"/>
  <c r="J8" i="7" s="1"/>
  <c r="F20" i="7"/>
  <c r="J20" i="7" s="1"/>
  <c r="H5" i="8"/>
  <c r="G5" i="8"/>
  <c r="F24" i="8"/>
  <c r="J24" i="8" s="1"/>
  <c r="F25" i="8"/>
  <c r="J25" i="8" s="1"/>
  <c r="F23" i="8"/>
  <c r="J23" i="8" s="1"/>
  <c r="J5" i="8"/>
  <c r="G5" i="7"/>
  <c r="H5" i="7"/>
  <c r="J5" i="7"/>
  <c r="F12" i="7"/>
  <c r="J12" i="7" s="1"/>
  <c r="I5" i="7"/>
  <c r="F13" i="7"/>
  <c r="J13" i="7" s="1"/>
  <c r="F11" i="7"/>
  <c r="J11" i="7" s="1"/>
  <c r="F15" i="7"/>
  <c r="J15" i="7" s="1"/>
  <c r="F19" i="7"/>
  <c r="J19" i="7" s="1"/>
  <c r="F7" i="7"/>
  <c r="J7" i="7" s="1"/>
  <c r="F14" i="7"/>
  <c r="J14" i="7" s="1"/>
  <c r="F18" i="7"/>
  <c r="J18" i="7" s="1"/>
  <c r="F22" i="7"/>
  <c r="J22" i="7" s="1"/>
  <c r="F17" i="7"/>
  <c r="J17" i="7" s="1"/>
  <c r="F21" i="7"/>
  <c r="J21" i="7" s="1"/>
  <c r="F16" i="7"/>
  <c r="J16" i="7" s="1"/>
  <c r="G5" i="6"/>
  <c r="H5" i="6"/>
  <c r="J6" i="6"/>
  <c r="J5" i="6" s="1"/>
  <c r="I8" i="6"/>
  <c r="I5" i="6" s="1"/>
  <c r="F14" i="6"/>
  <c r="J14" i="6" s="1"/>
  <c r="F15" i="6"/>
  <c r="J15" i="6" s="1"/>
  <c r="F16" i="6"/>
  <c r="J16" i="6" s="1"/>
  <c r="F12" i="6"/>
  <c r="J12" i="6" s="1"/>
  <c r="F13" i="6"/>
  <c r="J13" i="6" s="1"/>
  <c r="J16" i="1"/>
  <c r="H5" i="1"/>
  <c r="I7" i="4"/>
  <c r="J17" i="1"/>
  <c r="J18" i="1"/>
  <c r="J8" i="5"/>
  <c r="J10" i="5"/>
  <c r="J9" i="4"/>
  <c r="J8" i="4"/>
  <c r="J10" i="4"/>
  <c r="J7" i="6"/>
  <c r="F22" i="10" l="1"/>
  <c r="J22" i="10" s="1"/>
  <c r="F9" i="10"/>
  <c r="J9" i="10" s="1"/>
  <c r="F38" i="10"/>
  <c r="J38" i="10" s="1"/>
  <c r="F32" i="10"/>
  <c r="J32" i="10" s="1"/>
  <c r="F23" i="10"/>
  <c r="J23" i="10" s="1"/>
  <c r="F25" i="10"/>
  <c r="J25" i="10" s="1"/>
  <c r="F39" i="10"/>
  <c r="J39" i="10" s="1"/>
  <c r="F8" i="10"/>
  <c r="J8" i="10" s="1"/>
  <c r="F27" i="10"/>
  <c r="J27" i="10" s="1"/>
  <c r="F7" i="10"/>
  <c r="J7" i="10" s="1"/>
  <c r="F26" i="10"/>
  <c r="J26" i="10" s="1"/>
  <c r="F10" i="10"/>
  <c r="J10" i="10" s="1"/>
  <c r="F29" i="10"/>
  <c r="J29" i="10" s="1"/>
  <c r="F12" i="10"/>
  <c r="J12" i="10" s="1"/>
  <c r="F20" i="10"/>
  <c r="J20" i="10" s="1"/>
  <c r="F36" i="10"/>
  <c r="J36" i="10" s="1"/>
  <c r="F31" i="10"/>
  <c r="J31" i="10" s="1"/>
  <c r="F11" i="10"/>
  <c r="J11" i="10" s="1"/>
  <c r="F30" i="10"/>
  <c r="J30" i="10" s="1"/>
  <c r="F17" i="10"/>
  <c r="J17" i="10" s="1"/>
  <c r="F33" i="10"/>
  <c r="J33" i="10" s="1"/>
  <c r="F19" i="10"/>
  <c r="J19" i="10" s="1"/>
  <c r="F24" i="10"/>
  <c r="J24" i="10" s="1"/>
  <c r="F35" i="10"/>
  <c r="J35" i="10" s="1"/>
  <c r="F18" i="10"/>
  <c r="J18" i="10" s="1"/>
  <c r="F34" i="10"/>
  <c r="J34" i="10" s="1"/>
  <c r="F21" i="10"/>
  <c r="J21" i="10" s="1"/>
  <c r="F37" i="10"/>
  <c r="J37" i="10" s="1"/>
  <c r="I5" i="10"/>
  <c r="I5" i="9"/>
  <c r="F42" i="9"/>
  <c r="J42" i="9" s="1"/>
  <c r="F32" i="9"/>
  <c r="J32" i="9" s="1"/>
  <c r="F7" i="9"/>
  <c r="J7" i="9" s="1"/>
  <c r="F31" i="9"/>
  <c r="J31" i="9" s="1"/>
  <c r="F37" i="9"/>
  <c r="J37" i="9" s="1"/>
  <c r="F47" i="9"/>
  <c r="J47" i="9" s="1"/>
  <c r="F33" i="9"/>
  <c r="J33" i="9" s="1"/>
  <c r="F18" i="9"/>
  <c r="J18" i="9" s="1"/>
  <c r="F20" i="9"/>
  <c r="J20" i="9" s="1"/>
  <c r="F53" i="9"/>
  <c r="J53" i="9" s="1"/>
  <c r="F45" i="9"/>
  <c r="J45" i="9" s="1"/>
  <c r="F36" i="9"/>
  <c r="J36" i="9" s="1"/>
  <c r="F11" i="9"/>
  <c r="J11" i="9" s="1"/>
  <c r="F41" i="9"/>
  <c r="J41" i="9" s="1"/>
  <c r="F40" i="9"/>
  <c r="J40" i="9" s="1"/>
  <c r="F9" i="9"/>
  <c r="J9" i="9" s="1"/>
  <c r="F35" i="9"/>
  <c r="J35" i="9" s="1"/>
  <c r="F8" i="9"/>
  <c r="J8" i="9" s="1"/>
  <c r="F30" i="9"/>
  <c r="J30" i="9" s="1"/>
  <c r="F46" i="9"/>
  <c r="J46" i="9" s="1"/>
  <c r="F55" i="9"/>
  <c r="J55" i="9" s="1"/>
  <c r="F57" i="9"/>
  <c r="J57" i="9" s="1"/>
  <c r="F10" i="9"/>
  <c r="J10" i="9" s="1"/>
  <c r="F17" i="9"/>
  <c r="J17" i="9" s="1"/>
  <c r="F19" i="9"/>
  <c r="J19" i="9" s="1"/>
  <c r="F49" i="9"/>
  <c r="J49" i="9" s="1"/>
  <c r="F44" i="9"/>
  <c r="J44" i="9" s="1"/>
  <c r="F13" i="9"/>
  <c r="J13" i="9" s="1"/>
  <c r="F39" i="9"/>
  <c r="J39" i="9" s="1"/>
  <c r="F12" i="9"/>
  <c r="J12" i="9" s="1"/>
  <c r="F34" i="9"/>
  <c r="J34" i="9" s="1"/>
  <c r="F50" i="9"/>
  <c r="J50" i="9" s="1"/>
  <c r="F52" i="9"/>
  <c r="J52" i="9" s="1"/>
  <c r="F22" i="9"/>
  <c r="J22" i="9" s="1"/>
  <c r="F15" i="9"/>
  <c r="J15" i="9" s="1"/>
  <c r="F28" i="9"/>
  <c r="J28" i="9" s="1"/>
  <c r="F21" i="9"/>
  <c r="J21" i="9" s="1"/>
  <c r="F29" i="9"/>
  <c r="J29" i="9" s="1"/>
  <c r="F14" i="9"/>
  <c r="J14" i="9" s="1"/>
  <c r="F48" i="9"/>
  <c r="J48" i="9" s="1"/>
  <c r="F27" i="9"/>
  <c r="J27" i="9" s="1"/>
  <c r="F43" i="9"/>
  <c r="J43" i="9" s="1"/>
  <c r="F16" i="9"/>
  <c r="J16" i="9" s="1"/>
  <c r="F38" i="9"/>
  <c r="J38" i="9" s="1"/>
  <c r="F56" i="9"/>
  <c r="J56" i="9" s="1"/>
  <c r="F36" i="8"/>
  <c r="J36" i="8" s="1"/>
  <c r="F33" i="8"/>
  <c r="J33" i="8" s="1"/>
  <c r="F49" i="8"/>
  <c r="J49" i="8" s="1"/>
  <c r="F18" i="8"/>
  <c r="J18" i="8" s="1"/>
  <c r="F20" i="8"/>
  <c r="J20" i="8" s="1"/>
  <c r="F27" i="8"/>
  <c r="J27" i="8" s="1"/>
  <c r="F44" i="8"/>
  <c r="J44" i="8" s="1"/>
  <c r="F30" i="8"/>
  <c r="J30" i="8" s="1"/>
  <c r="F21" i="8"/>
  <c r="J21" i="8" s="1"/>
  <c r="F19" i="8"/>
  <c r="J19" i="8" s="1"/>
  <c r="F31" i="8"/>
  <c r="J31" i="8" s="1"/>
  <c r="F38" i="8"/>
  <c r="J38" i="8" s="1"/>
  <c r="F7" i="8"/>
  <c r="J7" i="8" s="1"/>
  <c r="F42" i="8"/>
  <c r="J42" i="8" s="1"/>
  <c r="F34" i="8"/>
  <c r="J34" i="8" s="1"/>
  <c r="F39" i="8"/>
  <c r="J39" i="8" s="1"/>
  <c r="F37" i="8"/>
  <c r="J37" i="8" s="1"/>
  <c r="F48" i="8"/>
  <c r="J48" i="8" s="1"/>
  <c r="F16" i="8"/>
  <c r="J16" i="8" s="1"/>
  <c r="F9" i="8"/>
  <c r="J9" i="8" s="1"/>
  <c r="I5" i="8"/>
  <c r="F8" i="8"/>
  <c r="J8" i="8" s="1"/>
  <c r="F28" i="8"/>
  <c r="J28" i="8" s="1"/>
  <c r="F13" i="8"/>
  <c r="J13" i="8" s="1"/>
  <c r="F46" i="8"/>
  <c r="J46" i="8" s="1"/>
  <c r="F10" i="8"/>
  <c r="J10" i="8" s="1"/>
  <c r="F43" i="8"/>
  <c r="J43" i="8" s="1"/>
  <c r="F11" i="8"/>
  <c r="J11" i="8" s="1"/>
  <c r="F41" i="8"/>
  <c r="J41" i="8" s="1"/>
  <c r="F12" i="8"/>
  <c r="J12" i="8" s="1"/>
  <c r="F26" i="8"/>
  <c r="J26" i="8" s="1"/>
  <c r="F29" i="8"/>
  <c r="J29" i="8" s="1"/>
  <c r="F32" i="8"/>
  <c r="J32" i="8" s="1"/>
  <c r="F17" i="8"/>
  <c r="J17" i="8" s="1"/>
  <c r="F40" i="8"/>
  <c r="J40" i="8" s="1"/>
  <c r="F14" i="8"/>
  <c r="J14" i="8" s="1"/>
  <c r="F47" i="8"/>
  <c r="J47" i="8" s="1"/>
  <c r="F15" i="8"/>
  <c r="J15" i="8" s="1"/>
  <c r="F45" i="8"/>
  <c r="J45" i="8" s="1"/>
  <c r="F11" i="1"/>
  <c r="J11" i="1" s="1"/>
  <c r="F20" i="1"/>
  <c r="J20" i="1" s="1"/>
  <c r="F10" i="1"/>
  <c r="J10" i="1" s="1"/>
  <c r="F13" i="1"/>
  <c r="J13" i="1" s="1"/>
  <c r="F19" i="1"/>
  <c r="J19" i="1" s="1"/>
  <c r="I5" i="1"/>
  <c r="F8" i="1"/>
  <c r="F12" i="1"/>
  <c r="J12" i="1" s="1"/>
  <c r="F21" i="1"/>
  <c r="J21" i="1" s="1"/>
  <c r="F7" i="1"/>
  <c r="F14" i="1"/>
  <c r="J14" i="1" s="1"/>
  <c r="F22" i="1"/>
  <c r="J22" i="1" s="1"/>
  <c r="F23" i="1"/>
  <c r="J23" i="1" s="1"/>
  <c r="F11" i="6"/>
  <c r="J11" i="6" s="1"/>
  <c r="F9" i="6"/>
  <c r="J9" i="6" s="1"/>
  <c r="F10" i="6"/>
  <c r="J10" i="6" s="1"/>
  <c r="J7" i="1" l="1"/>
  <c r="J8" i="1"/>
  <c r="J9" i="1"/>
</calcChain>
</file>

<file path=xl/comments1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0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1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2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3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4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5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6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7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8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19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0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1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2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3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4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5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6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7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8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29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3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30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4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5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6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7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8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comments9.xml><?xml version="1.0" encoding="utf-8"?>
<comments xmlns="http://schemas.openxmlformats.org/spreadsheetml/2006/main">
  <authors>
    <author>YING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ใช้ข้อมูลจำนวนนนิสิตคงอยู่ทุกชั้นปี จาก มคอ. 7 ปีการศึกษา 2557</t>
        </r>
      </text>
    </comment>
  </commentList>
</comments>
</file>

<file path=xl/sharedStrings.xml><?xml version="1.0" encoding="utf-8"?>
<sst xmlns="http://schemas.openxmlformats.org/spreadsheetml/2006/main" count="1415" uniqueCount="577">
  <si>
    <t>คณะเจ้าของหลักสูตร</t>
  </si>
  <si>
    <t>เงินต้นทุนรวม</t>
  </si>
  <si>
    <t>ต้นทุนของต้นสังกัดนิสิต</t>
  </si>
  <si>
    <t>เงินปันส่วนของหน่วยงานสนับสนุน</t>
  </si>
  <si>
    <t>รวม</t>
  </si>
  <si>
    <t>จำนวนหน่วยกิตตลอดหลักสูตร</t>
  </si>
  <si>
    <t>จำนวนนิสิตคงอยู่ทุกชั้นปี (คน)</t>
  </si>
  <si>
    <t>ผลคูณ (หน่วยกิต-คน)</t>
  </si>
  <si>
    <t>ต้นทุนเฉลี่ยต่อนิสิต (บาท/คน)</t>
  </si>
  <si>
    <t>มหาวิทยาลัยเกษตรศาสตร์</t>
  </si>
  <si>
    <t>วิทยาเขตบางเขน</t>
  </si>
  <si>
    <t>คณะเกษตร</t>
  </si>
  <si>
    <t>หลักสูตร....(สมมติ)</t>
  </si>
  <si>
    <t>คณะประมง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</si>
  <si>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</si>
  <si>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</si>
  <si>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</si>
  <si>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</si>
  <si>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คณะเศรษฐศาสตร์</t>
  </si>
  <si>
    <t>คณะสังคมศาสตร์</t>
  </si>
  <si>
    <t xml:space="preserve">คณะสัตวแพทยศาสตร์ </t>
  </si>
  <si>
    <t xml:space="preserve"> บางเขน</t>
  </si>
  <si>
    <t>กำแพงแสน</t>
  </si>
  <si>
    <t>คณะอุตสาหกรรมเกษตร</t>
  </si>
  <si>
    <t>คณะมนุษยศาสตร์</t>
  </si>
  <si>
    <t>คณะสถาปัตยกรรมศาสตร์</t>
  </si>
  <si>
    <t>คณะบริหารธุรกิจ</t>
  </si>
  <si>
    <t>คณะเทคนิคการสัตวแพทย์</t>
  </si>
  <si>
    <t>คณะสิ่งแวดล้อม</t>
  </si>
  <si>
    <t>บัณฑิตวิทยาลัย</t>
  </si>
  <si>
    <t>วิทยาเขตกำแพงแสน</t>
  </si>
  <si>
    <t>คณะเกษตร กำแพงแสน</t>
  </si>
  <si>
    <t>คณะวิศวกรรมศาสตร์ กำแพงแสน</t>
  </si>
  <si>
    <t>คณะศึกษาศาสตร์และพัฒนศาสตร์</t>
  </si>
  <si>
    <t>คณะศิลปศาสตร์และวิทยาศาสตร์</t>
  </si>
  <si>
    <t>คณะวิทยาศาสตร์การกีฬา</t>
  </si>
  <si>
    <t>วิทยาเขตศรีราชา</t>
  </si>
  <si>
    <t>คณะวิทยาศาสตร์ ศรีราชา</t>
  </si>
  <si>
    <t>คณะวิศวกรรมศาสตร์ศรีราชา</t>
  </si>
  <si>
    <t>คณะวิทยาการจัดการ</t>
  </si>
  <si>
    <t>คณะพาณิชยนาวีนานาชาติ</t>
  </si>
  <si>
    <t>คณะเศรษฐศาสตร์ ศรีราชา</t>
  </si>
  <si>
    <t>วิทยาเขตเฉลิมพระเกียรติจังหวัดสกลนคร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</si>
  <si>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</si>
  <si>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</si>
  <si>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</si>
  <si>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คณะสาธารณสุขศาสตร์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</si>
  <si>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</si>
  <si>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</si>
  <si>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</si>
  <si>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</si>
  <si>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</si>
  <si>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</si>
  <si>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</si>
  <si>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</si>
  <si>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</si>
  <si>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</si>
  <si>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</si>
  <si>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</si>
  <si>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</si>
  <si>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</si>
  <si>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</si>
  <si>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</si>
  <si>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</si>
  <si>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</si>
  <si>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</si>
  <si>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</si>
  <si>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</si>
  <si>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</si>
  <si>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</si>
  <si>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</si>
  <si>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</si>
  <si>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</si>
  <si>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</si>
  <si>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หลักสูตรวิทยาศาสตรมหาบัณฑิต สาขาวิชาสัตวศาสตร์</t>
  </si>
  <si>
    <t>หลักสูตรปรัชญาดุษฎีบัณฑิต สาขาวิชาสัตวศาสตร์</t>
  </si>
  <si>
    <t>หลักสูตรวิทยาศาสตรบัณฑิต สาขาวิชาอาหารและโภชนาการ</t>
  </si>
  <si>
    <t>หลักสูตรวิทยาศาสตรบัณฑิต สาขาวิชาเกษตรเขตร้อน</t>
  </si>
  <si>
    <t>หลักสูตรวิทยาศาสตรมหาบัณฑิต สาขาวิชาเกษตรเขตร้อน</t>
  </si>
  <si>
    <t>หลักสูตรปริญญาปรัชญาดุษฎีบัณฑิต สาขาวิชาเกษตรเขตร้อน</t>
  </si>
  <si>
    <t>หลักสูตรวิทยาศาสตรมหาบัณฑิต สาขาวิชาเกษตรเขตร้อน นานาชาติ</t>
  </si>
  <si>
    <t>หลักสูตรปริญญาปรัชญาดุษฎีบัณฑิต สาขาวิชาเกษตรเขตร้อน นานาชาติ</t>
  </si>
  <si>
    <t>หลักสูตรวิทยาศาสตรมหาบัณฑิต สาขาวิชาเกษตรยั่งยืน นานาชาติ</t>
  </si>
  <si>
    <t>หลักสูตรวิทยาศาสตรบัณฑิต สาขาวิชาเกษตรเขตร้อน นานาชาติ</t>
  </si>
  <si>
    <t>หลักสูตรวิทยาศาสตรมหาบัณฑิต สาขาวิชาคหกรรมศาสตร์</t>
  </si>
  <si>
    <t>หลักสูตรวิทยาศาสตรบัณฑิต สาขาวิชาคหกรรมศาสตร์</t>
  </si>
  <si>
    <t>หลักสูตรวิทยาศาสตรมหาบัณฑิต สาขาวิชาปฐพีวิทยา</t>
  </si>
  <si>
    <t>หลักสูตรปริญญาปรัชญาดุษฎีบัณฑิต สาขาวิชาปฐพีวิทยา</t>
  </si>
  <si>
    <t>หลักสูตรปรัชญาดุษฎีบัณฑิต สาขาวิชาพืชสวน</t>
  </si>
  <si>
    <t>หลักสูตรวิทยาศาสตรมหาบัณฑิต สาขาวิชาพืชสวน</t>
  </si>
  <si>
    <t>หลักสูตรวิทยาศาสตรมหาบัณฑิต สาขาวิชาส่งเสริมการเกษตร</t>
  </si>
  <si>
    <t>หลักสูตรวิทยาศาสตรบัณฑิต สาขาวิชาวิทยาศาสตร์เกษตร</t>
  </si>
  <si>
    <t>หลักสูตรวิทยาศาสตรบัณฑิต สาขาวิชาการจัดการศัตรูพืชและสัตว์</t>
  </si>
  <si>
    <t>หลักสูตรวิทยาศาสตรบัณฑิต สาขาวิชาเคมีการเกษตร</t>
  </si>
  <si>
    <t>หลักสูตรวิทยาศาสตรมหาบัณฑิต สาขาวิชาโรคพืช</t>
  </si>
  <si>
    <t>หลักสูตรปริญญาปรัชญาดุษฎีบัณฑิต สาขาวิชาโรคพืช</t>
  </si>
  <si>
    <t>หลักสูตรวิทยาศาสตรมหาบัณฑิต สาขาวิชาพืชไร่นา</t>
  </si>
  <si>
    <t>หลักสูตรปริญญาปรัชญาดุษฎีบัณฑิต สาขาวิชาพืชไร่นา</t>
  </si>
  <si>
    <t>หลักสูตรวิทยาศาสตรมหาบัณฑิต สาขาวิชาเทคโนโลยีระบบเกษตร</t>
  </si>
  <si>
    <t>หลักสูตรวิทยาศาสตรมหาบัณฑิต สาขาวิชากีฏวิทยา</t>
  </si>
  <si>
    <t>หลักสูตรปรัชญาดุษฎีบัณฑิต สาขาวิชากีฏวิทยา</t>
  </si>
  <si>
    <t>คณะเกษตร :  ระดับปริญญาตรี</t>
  </si>
  <si>
    <t>คณะเกษตร :  ระดับบัณฑิตศึกษา</t>
  </si>
  <si>
    <r>
      <rPr>
        <b/>
        <sz val="14"/>
        <color indexed="8"/>
        <rFont val="TH SarabunPSK"/>
        <family val="2"/>
      </rPr>
      <t>ตารางที่ 3.2  แสดงเงินต้นทุนรวมของหลักสูตร  และเงินที่ได้รับปันส่วนจากหน่วยงานสนับสนุน ของ</t>
    </r>
    <r>
      <rPr>
        <b/>
        <u/>
        <sz val="14"/>
        <color indexed="8"/>
        <rFont val="TH SarabunPSK"/>
        <family val="2"/>
      </rPr>
      <t xml:space="preserve">การผลิตบัณฑิตระดับบัณฑิตศึกษา </t>
    </r>
    <r>
      <rPr>
        <b/>
        <sz val="14"/>
        <color indexed="8"/>
        <rFont val="TH SarabunPSK"/>
        <family val="2"/>
      </rPr>
      <t xml:space="preserve"> จำแนกตามวิทยาเขตและคณะเจ้าของหลักสูตร ประจำปีงบประมาณ พ.ศ.2558</t>
    </r>
  </si>
  <si>
    <r>
      <rPr>
        <b/>
        <sz val="14"/>
        <color indexed="8"/>
        <rFont val="TH SarabunPSK"/>
        <family val="2"/>
      </rPr>
      <t>ตารางที่ 3.1 แสดงเงินต้นทุนรวมของหลักสูตร  และเงินที่ได้รับปันส่วนจากหน่วยงานสนับสนุน ของ</t>
    </r>
    <r>
      <rPr>
        <b/>
        <u/>
        <sz val="14"/>
        <color indexed="8"/>
        <rFont val="TH SarabunPSK"/>
        <family val="2"/>
      </rPr>
      <t>การผลิตบัณฑิตระดับปริญญาตรี</t>
    </r>
    <r>
      <rPr>
        <b/>
        <sz val="14"/>
        <color indexed="8"/>
        <rFont val="TH SarabunPSK"/>
        <family val="2"/>
      </rPr>
      <t xml:space="preserve"> จำแนกตามวิทยาเขตและคณะเจ้าของหลักสูตร ประจำปีงบประมาณ พ.ศ.2558</t>
    </r>
  </si>
  <si>
    <t>ตารางแสดงการวิเคราะห์ข้อมูลทางการเงินที่ประกอบไปด้วยต้นทุนต่อหน่วยในแต่ละหลักสูตร  ประจำปีงบประมาณ พ.ศ.2558</t>
  </si>
  <si>
    <t>ภาพรวมคณะเกษตร</t>
  </si>
  <si>
    <t>รายงานผลการวิเคราะห์ฯ รายหลักสูตร</t>
  </si>
  <si>
    <t>รายงานผลการวิเคราะห์ฯ ภาพรวมคณะวิชา</t>
  </si>
  <si>
    <t>จำนวนหน่วยกิต ตลอดหลักสูตร</t>
  </si>
  <si>
    <t>ภาพรวมคณะประมง</t>
  </si>
  <si>
    <t>คณะประมง :  ระดับปริญญาตรี</t>
  </si>
  <si>
    <t>คณะประมง :  ระดับบัณฑิตศึกษา</t>
  </si>
  <si>
    <t>หลักสูตรวิทยาศาสตรบัณฑิต สาขาวิชาประมง (5 สาขา)</t>
  </si>
  <si>
    <t>หลักสูตรวิทยาศาสตรมหาบัณฑิต สาขาวิชาวิทยาศาสตร์และเทคโนโลยีผลิตภัณฑ์ประมง</t>
  </si>
  <si>
    <t>หลักสูตรปรัชญาดุษฎีบัณฑิต สาขาวิชาวิทยาศาสตร์และเทคโนโลยีผลิตภัณฑ์ประมง</t>
  </si>
  <si>
    <t>หลักสูตรวิทยาศาสตรมหาบัณฑิต สาขาวิชาการจัดการประมง</t>
  </si>
  <si>
    <t>หลักสูตรปรัชญาดุษฎีบัณฑิต สาขาวิชาการจัดการประมง</t>
  </si>
  <si>
    <t>หลักสูตรวิทยาศาสตรมหาบัณฑิต สาขาวิชาวิทยาศาสตร์ทางทะเล</t>
  </si>
  <si>
    <t>หลักสูตรปรัชญาดุษฎีบัณฑิต สาขาวิชาวิทยาศาสตร์ทางทะเล</t>
  </si>
  <si>
    <t>หลักสูตรวิทยาศาสตรมหาบัณฑิต สาขาวิชาเพาะเลี้ยงสัตว์น้ำ</t>
  </si>
  <si>
    <t xml:space="preserve">หลักสูตรปรัชญาดุษฎีบัณฑิต สาขาวิชาเพาะเลี้ยงสัตว์น้ำ </t>
  </si>
  <si>
    <t>หลักสูตรวิทยาศาสตรมหาบัณฑิต สาขาวิชาวิทยาศาสตร์การประมง</t>
  </si>
  <si>
    <t>หลักสูตรปรัชญาดุษฎีบัณฑิต สาขาวิชาวิทยาศาสตร์การประมง</t>
  </si>
  <si>
    <t>หลักสูตรวิทยาศาสตรมหาบัณฑิต สาขาวิชาวิทยาศาสตร์การประมงและเทคโนโลยี (นานาชาติ)</t>
  </si>
  <si>
    <t>หลักสูตรปรัชญาดุษฎีบัณฑิต สาขาวิชาวิทยาศาสตร์การประมงและเทคโนโลยี (นานาชาติ)</t>
  </si>
  <si>
    <t>ภาพรวมคณะวนศาสตร์</t>
  </si>
  <si>
    <t>คณะวนศาสตร์ :  ระดับปริญญาตรี</t>
  </si>
  <si>
    <t>คณะวนศาสตร์ :  ระดับบัณฑิตศึกษา</t>
  </si>
  <si>
    <t>หลักสูตรวิทยาศาสตรบัณฑิต สาขาวิชาเทคโนโลยีเยื่อและกระดาษ</t>
  </si>
  <si>
    <t>หลักสูตรวิทยาศาสตรบัณฑิต สาขาวิชาวิทยาศาสตร์และเทคโนโลยีทางไม้</t>
  </si>
  <si>
    <t>หลักสูตรวิทยาศาสตรบัณฑิต สาขาวนศาสตร์</t>
  </si>
  <si>
    <t>หลักสูตรวิทยาศาสตรมหาบัณฑิต สาขาวิชาวิทยาศาสตร์ชีวภาพป่าไม้</t>
  </si>
  <si>
    <t>หลักสูตรวิทยาศาสตรมหาบัณฑิต สาขาวิชาวนศาสตร์ชุมชน</t>
  </si>
  <si>
    <t>หลักสูตรวิทยาศาสตรมหาบัณฑิต สาขาวิชาเทคโนโลยีวนวัฒน์</t>
  </si>
  <si>
    <t>หลักสูตรวิทยาศาสตรมหาบัณฑิต สาขาวิชาบริหารทรัพยากรป่าไม้และสิ่งแวดล้อม (ภาคพิเศษ)</t>
  </si>
  <si>
    <t>หลักสูตรวิทยาศาสตรมหาบัณฑิต สาขาวิชาการจัดการลุ่มน้ำและสิ่งแวดล้อมป่าไม้</t>
  </si>
  <si>
    <t>หลักสูตรวิทยาศาสตรมหาบัณฑิต สาขาวิชาอุทยาน นันทนาการและการท่องเที่ยว</t>
  </si>
  <si>
    <t>หลักสูตรวิทยาศาสตรมหาบัณฑิต สาขาวิชาเทคโนโลยีอุตสาหกรรมไม้และกระดาษ</t>
  </si>
  <si>
    <t>หลักสูตรวิทยาศาสตรมหาบัณฑิต สาขาวิชาวนศาสตร์เขตร้อน (นานาชาติ)</t>
  </si>
  <si>
    <t>หลักสูตรวิทยาศาสตรมหาบัณฑิต สาขาวิชาการจัดการทรัพยากรป่าไม้</t>
  </si>
  <si>
    <t>หลักสูตรวิทยาศาสตรมหาบัณฑิต สาขาวิชาวิศวกรรมป่าไม้</t>
  </si>
  <si>
    <t>หลักสูตรปรัชญาดุษฎีบัณฑิต สาขาวิชาอุทยาน นันทนาการและการท่องเที่ยว</t>
  </si>
  <si>
    <t>หลักสูตรปรัชญาดุษฎีบัณฑิต สาขาวิชาวนศาสตร์</t>
  </si>
  <si>
    <t>ภาพรวมคณะวิทยาศาสตร์</t>
  </si>
  <si>
    <t>คณะวิทยาศาสตร์ :  ระดับปริญญาตรี</t>
  </si>
  <si>
    <t>คณะวิทยาศาสตร์ :  ระดับบัณฑิตศึกษา</t>
  </si>
  <si>
    <t>หลักสูตรวิทยาศาสตรบัณฑิต สาขาวิชาเคมีอุตสาหกรรม</t>
  </si>
  <si>
    <t>หลักสูตรวิทยาศาสตรบัณฑิต สาขาวิชาสถิติ</t>
  </si>
  <si>
    <t>หลักสูตรวิทยาศาสตรบัณฑิต สาขาวิชาพฤกษศาสตร์</t>
  </si>
  <si>
    <t>หลักสูตรปรัชญาดุษฎีบัณฑิต สาขาวิชาพฤกษศาสตร์</t>
  </si>
  <si>
    <t>หลักสูตรวิทยาศาสตรบัณฑิต สาขาวิชาชีววิทยา แขนงชีววิทยา</t>
  </si>
  <si>
    <t>หลักสูตรวิทยาศาสตรบัณฑิต สาขาวิชาเคมี</t>
  </si>
  <si>
    <t>หลักสูตรวิทยาศาสตรบัณฑิต สาขาวิชาวิทยาการคอมพิวเตอร์</t>
  </si>
  <si>
    <t>หลักสูตรวิทยาศาสตรบัณฑิต สาขาวิชาจุลชีววิทยา</t>
  </si>
  <si>
    <t>หลักสูตรวิทยาศาสตรบัณฑิต สาขาวิชาวิทยาศาสตร์พื้นพิภพ</t>
  </si>
  <si>
    <t>หลักสูตรวิทยาศาสตรบัณฑิต สาขาวิชาชีวเคมี</t>
  </si>
  <si>
    <t>หลักสูตรวิทยาศาสตรบัณฑิต สาชาวิชาวิทยาศาสตร์ชีวภาพรังสี</t>
  </si>
  <si>
    <t>หลักสูตรวิทยาศาสตรบัณฑิต สาขาวิชาวิทยาศาสตร์นิวเคลียร์</t>
  </si>
  <si>
    <t>หลักสูตรวิทยาศาสตรบ้ณฑิต สาขาวิชาฟิสิกส์</t>
  </si>
  <si>
    <t>หลักสูตรวิทยาศาสตรบัณฑิต สาขาวิชาคณิตศาสตร์</t>
  </si>
  <si>
    <t>หลักสูตรวิทยาศาสตรบัณฑิต สาขาวิชาวิทยาศาสตร์ชีวภาพและเทคโนโลยี (นานาชาติ)</t>
  </si>
  <si>
    <t>หลักสูตรวิทยาศาสตรมหาบัณฑิต สาขาวิชาสถิติ</t>
  </si>
  <si>
    <t>หลักสูตรปรัชญาดุษฎีบัณฑิต สาขาวิชาสถิติ</t>
  </si>
  <si>
    <t>หลักสูตรวิทยาศาสตรมหาบัณฑิต สาขาวิชาพฤกษศาสตร์</t>
  </si>
  <si>
    <t>หลักสูตรวิทยาศาสตรมหาบัณฑิต สาขาวิชาพันธุศาสตร์</t>
  </si>
  <si>
    <t>หลักสูตรปรัชญาดุษฎีบัณฑิต สาขาวิชาพันธุศาสตร์</t>
  </si>
  <si>
    <t>หลักสูตรวิทยาศาสตรมหาบัณฑิต สาขาวิชาชีววิทยา</t>
  </si>
  <si>
    <t>หลักสูตรวิทยาศาสตรมหาบัณฑิต สาขาวิชาเคมี</t>
  </si>
  <si>
    <t>หลักสูตรปรัชญาดุษฎีบัณฑิต สาขาวิชาเคมี</t>
  </si>
  <si>
    <t>หลักสูตรวิทยาศาสตรมหาบัณฑิต สาขาวิทยาการคอมพิวเตอร์</t>
  </si>
  <si>
    <t>หลักสูตรปรัชญาดุษฎีบัณฑิต สาขาวิชาวิทยาการคอมพิวเตอร์</t>
  </si>
  <si>
    <t>หลักสูตรวิทยาศาสตรมหาบัณฑิต สาขาวิชาจุลชีววิทยา</t>
  </si>
  <si>
    <t>หลักสูตรปรัชญาดุษฎีบัณฑิต สาขาวิชาจุลชีววิทยา</t>
  </si>
  <si>
    <t>หลักสูตรปรัชญาดุษฎีบัณฑิต สาขาวิชาสัตววิทยา</t>
  </si>
  <si>
    <t>หลักสูตรวิทยาศาสตรมหาบัณฑิต สาขาวิชาสัตววิทยา</t>
  </si>
  <si>
    <t>หลักสูตรวิทยาศาสตรมหาบัณฑิต สาขาวิชาวิทยาศาสตร์และเทคโนโลยีพื้นพิภพ</t>
  </si>
  <si>
    <t>หลักสูตรปรัชญาดุษฎีบัณฑิต สาขาวิชาวิทยาศาสตร์และเทคโนโลยีพื้นพิภพ</t>
  </si>
  <si>
    <t>หลักสูตรวิทยาศาสตรมหาบัณฑิต สาขาวิชาชีวเคมี</t>
  </si>
  <si>
    <t>หลักสูตรปรัชญาดุษฎีบัณฑิต สาขาวิชาชีวเคมี</t>
  </si>
  <si>
    <t>หลักสูตรปรัชญาดุษฎีบัณฑิต สาขาวิชาวิทยาการวัสดุนาโน</t>
  </si>
  <si>
    <t>หลักสูตรวิทยาศาสตรมหาบัณฑิต สาขาวิชาวิทยาการวัสดุนาโน</t>
  </si>
  <si>
    <t>หลักสูตรวิทยาศาสตรมหาบัณฑิต สาขาวิชารังสีประยุกต์และไอโซโทป</t>
  </si>
  <si>
    <t>หลักสูตรปรัชญาดุษฎีบัณฑิต สาขาวิชาฟิสิกส์</t>
  </si>
  <si>
    <t>หลักสูตรวิทยาศาสตรมหาบัณฑิต สาขาวิชาฟิสิกส์</t>
  </si>
  <si>
    <t>หลักสูตรวิทยาศาสตรมหาบัณฑิต สาขาวิชามาตรวิทยา</t>
  </si>
  <si>
    <t>หลักสูตรวิทยาศาสตรมหาบัณฑิต สาขาวิชาคณิตศาสตร์</t>
  </si>
  <si>
    <t>หลักสูตรปรัชญาดุษฎีบัณฑิต สาขาวิชาวิทยาศาสตร์ชีวภาพ (นานาชาติ)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</si>
  <si>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</si>
  <si>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</si>
  <si>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</si>
  <si>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</si>
  <si>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</si>
  <si>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</si>
  <si>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</si>
  <si>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</si>
  <si>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</si>
  <si>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</si>
  <si>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</si>
  <si>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</si>
  <si>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</si>
  <si>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</si>
  <si>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</si>
  <si>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ภาพรวมคณะวิศวกรรมศาสตร์</t>
  </si>
  <si>
    <t>คณะวิศวกรรมศาสตร์ :  ระดับปริญญาตรี</t>
  </si>
  <si>
    <t>คณะวิศวกรรมศาสตร์ :  ระดับบัณฑิตศึกษา</t>
  </si>
  <si>
    <t>หลักสูตรวิศวกรรมศาสตรบัณฑิต สาขาวิชาวิศวกรรมโยธา</t>
  </si>
  <si>
    <t>หลักสูตรวิศวกรรมศาสตรบัณฑิต สาขาวิชาวิศวกรรมวัสดุ</t>
  </si>
  <si>
    <t>หลักสูตรวิศวกรรมศาสตรบัณฑิต สาขาวิชาวิศวกรรมเคมี</t>
  </si>
  <si>
    <t>หลักสูตรวิศวกรรมศาสตรบัณฑิต สาขาวิชาวิศวกรรมอุตสาหการ</t>
  </si>
  <si>
    <t>หลักสูตรวิทยาศาสตรบัณฑิต สาขาวิชาการจัดการเทคโนโลยีการบิน (การจัดการการบิน+เทคโนโลยีการบิน)</t>
  </si>
  <si>
    <t>หลักสูตรวิศวกรรมศาสตรบัณฑิต สาขาวิชาวิศวกรรมการบินและอวกาศ</t>
  </si>
  <si>
    <t>หลักสูตรวิศวกรรมศาสตรบัณฑิต สาขาวิชาวิศวกรรมเครื่องกล</t>
  </si>
  <si>
    <t>หลักสูตรวิศวกรรมศาสตรบัณฑิต สาขาวิชาวิศวกรรมเครื่องกล (นานาชาติ)</t>
  </si>
  <si>
    <t>หลักสูตรวิศวกรรมศาสตรบัณฑิต สาขาวิชาวิศวกรรมไฟฟ้าเครื่องกลการผลิต (นานาชาติ)</t>
  </si>
  <si>
    <t>หลักสูตรวิศวกรรมศาสตรบัณฑิต สาขาวิชาวิศวกรรมไฟฟ้าเครื่องกลการผลิต</t>
  </si>
  <si>
    <t>หลักสูตรวิศวกรรมศาสตรบัณฑิต สาขาวิชาวิศวกรรมคอมพิวเตอร์</t>
  </si>
  <si>
    <t>หลักสูตรวิศวกรรมศาสตรบัณฑิต สาขาวิชาวิศวกรรมโยธา-ทรัพยากรน้ำ</t>
  </si>
  <si>
    <t>หลักสูตรวิศวกรรมศาสตรบัณฑิต สาขาวิชาวิศวกรรมสิ่งแวดล้อม</t>
  </si>
  <si>
    <t>หลักสูตรวิศวกรรมศาสตรบัณฑิต สาขาวิชาวิศวกรรมไฟฟ้า</t>
  </si>
  <si>
    <t>หลักสูตรวิศวกรรมศาสตรบัณฑิต สาขาวิชาวิศวกรรมสำรวจและสารสนเทศภูมิศาสตร์</t>
  </si>
  <si>
    <t>หลักสูตรวิศวกรรมศาสตรบัณฑิต สาขาวิชาวิศวกรรมซอฟต์แวร์และความรู้ (นานาชาติ)</t>
  </si>
  <si>
    <t>43</t>
  </si>
  <si>
    <t>44</t>
  </si>
  <si>
    <t>45</t>
  </si>
  <si>
    <t>46</t>
  </si>
  <si>
    <t>47</t>
  </si>
  <si>
    <t>48</t>
  </si>
  <si>
    <t>49</t>
  </si>
  <si>
    <t>50</t>
  </si>
  <si>
    <t>หลักสูตรวิศวกรรมศาสตรมหาบัณฑิต สาขาวิชาวิศวกรรมโยธา</t>
  </si>
  <si>
    <t>หลักสูตรวิศวกรรมศาสตรดุษฎีบัณฑิต สาขาวิชาวิศวกรรมโยธา</t>
  </si>
  <si>
    <t>หลักสูตรวิศวกรรมศาสตรมหาบัณฑิต สาขาวิชาวิศวกรรมวัสดุ</t>
  </si>
  <si>
    <t>หลักสูตรปรัชญาดุษฎีบัณฑิต สาขาวิชาวิศวกรรมวัสดุ</t>
  </si>
  <si>
    <t>หลักสูตรวิศวกรรมศาสตรมหาบัณฑิต สาขาวิชาวิศวกรรมเคมี</t>
  </si>
  <si>
    <t>หลักสูตรวิศวกรรมศาสตรมหาบัณฑิต สาขาวิชาวิศวกรรมเคมี (นานาชาติ)</t>
  </si>
  <si>
    <t>หลักสูตรปรัชญาดุษฎีบัณฑิต สาขาวิชาวิศวกรรมเคมี (นานาชาติ)</t>
  </si>
  <si>
    <t>หลักสูตรปรัชญาดุษฎีบัณฑิต สาขาวิชาวิศวกรรมเคมี</t>
  </si>
  <si>
    <t>หลักสูตรวิศวกรรมศาสตรดุษฎีบัณฑิต สาขาวิชาวิศวกรรมอุตสาหการ</t>
  </si>
  <si>
    <t>หลักสูตรวิศวกรรมศาสตรดุษฎีบัณฑิต สาขาวิชาวิศวกรรมอุตสาหการ (นานาชาติ)</t>
  </si>
  <si>
    <t>หลักสูตรวิศวกรรมศาสตรมหาบัณฑิต สาขาวิชาวิศวกรรมอุตสาหการ</t>
  </si>
  <si>
    <t>หลักสูตรวิศวกรรมศาสตรมหาบัณฑิต สาขาวิชาวิศวกรรมอุตสาหการ (นานาชาติ)</t>
  </si>
  <si>
    <t>หลักสูตรวิศวกรรมศาสตรมหาบัณฑิต สาขาวิชาเทคโนโลยีการผลิตทางอุตสาหกรรม</t>
  </si>
  <si>
    <t>หลักสูตรวิศวกรรมศาสตรมหาบัณฑิต สาขาวิชาวิศวกรรมการบินและอวกาศ</t>
  </si>
  <si>
    <t>หลักสูตรวิศวกรรมศาสตรมหาบัณฑิต สาขาวิชาวิศวกรรมเครื่องกล</t>
  </si>
  <si>
    <t>หลักสูตรวิศวกรรมศาสตรดุษฎีบัณฑิต สาขาวิชาวิศวกรรมเครื่องกล</t>
  </si>
  <si>
    <t>หลักสูตรวิศวกรรมศาสตรมหาบัณฑิต สาขาวิชาวิศวกรรมความปลอดภัย</t>
  </si>
  <si>
    <t>หลักสูตรวิศวกรรมศาสตรมหาบัณฑิต สาขาวิชาวิศวกรรมป้องกันอัคคีภัย</t>
  </si>
  <si>
    <t>หลักสูตรวิศวกรรมศาสตรมหาบัณฑิต สาขาวิชาวิศวกรรมคอมพิวเตอร์</t>
  </si>
  <si>
    <t>หลักสูตรปรัชญาดุษฎีบัณฑิต สาขาวิชาวิศวกรรมคอมพิวเตอร์</t>
  </si>
  <si>
    <t>หลักสูตรวิศวกรรมศาสตรมหาบัณฑิต สาขาวิชาการจัดการวิศวกรรม (นานาชาติ)</t>
  </si>
  <si>
    <t>หลักสูตรวิศวกรรมศาสตรมหาบัณฑิต สาขาวิชาการจัดการวิศวกรรม</t>
  </si>
  <si>
    <t>หลักสูตรวิศวกรรมศาสตรมหาบัณฑิต สาขาวิชาเทคโนโลยีโครงสร้างเพื่อสิ่งแวดล้อมสรรค์สร้าง</t>
  </si>
  <si>
    <t>หลักสูตรวิศวกรรมศาสตรมหาบัณฑิต สาขาวิชาวิศวกรรมทรัพยากรน้ำ</t>
  </si>
  <si>
    <t>หลักสูตรปรัชญาดุษฎีบัณฑิต สาขาวิชาวิศวกรรมทรัพยากรน้ำ</t>
  </si>
  <si>
    <t>หลักสูตรวิทยาศาสตรมหาบัณฑิต สาขาวิชาเทคโนโลยีสารสนเทศ</t>
  </si>
  <si>
    <t>หลักสูตรวิศวกรรมศาสตรดุษฎีบัณฑิต สาขาวิชาวิศวกรรมสิ่งแวดล้อม</t>
  </si>
  <si>
    <t>หลักสูตรวิศวกรรมศาสตรมหาบัณฑิต สาขาวิชาวิศวกรรมสิ่งแวดล้อม</t>
  </si>
  <si>
    <t>หลักสูตรวิศวกรรมศาสตรมหาบัณฑิต สาขาวิชาวิศวกรรมสิ่งแวดล้อม (นานาชาติ)</t>
  </si>
  <si>
    <t>หลักสูตรวิศวกรรมศาสตรดุษฎีบัณฑิต สาขาวิชาวิศวกรรมไฟฟ้า</t>
  </si>
  <si>
    <t>หลักสูตรวิศวกรรมศาสตรมหาบัณฑิต สาขาวิชาวิศวกรรมไฟฟ้า</t>
  </si>
  <si>
    <t>หลักสูตรวิศวกรรมศาสตรมหาบัณฑิต สาขาวิชาวิศวกรรมโครงสร้างพื้นฐานและการบริหาร</t>
  </si>
  <si>
    <t>หลักสูตรวิศวกรรมศาสตรมหาบัณฑิต สาขาวิชาวิศวกรรมสิ่งแวดล้อมขั้นสูงและยั่งยืน</t>
  </si>
  <si>
    <t>หลักสูตรวิศวกรรมศาสตรมหาบัณฑิต สาขาวิชาเทคโนโลยีสารสนเทศและการสื่อสารสำหรับระบบฝังตัว (นานาชาติ)</t>
  </si>
  <si>
    <t>ภาพรวมคณะศึกษาศาสตร์</t>
  </si>
  <si>
    <t>คณะศึกษาศาสตร์ :  ระดับปริญญาตรี</t>
  </si>
  <si>
    <t>คณะศึกษาศาสตร์ :  ระดับบัณฑิตศึกษา</t>
  </si>
  <si>
    <t>หลักสูตรศึกษาศาสตรบัณฑิต สาขาวิชาพลศึกษา</t>
  </si>
  <si>
    <t>หลักสูตรศึกษาศาสตรบัณฑิต สาขาวิชาคหกรรมศาสตรศึกษา</t>
  </si>
  <si>
    <t>หลักสูตรศึกษาศาสตรบัณฑิต สาขาวิชาสุขศึกษา</t>
  </si>
  <si>
    <t>หลักสูตรศึกษาศาสตรบัณฑิต สาขาวิชาธุรกิจและคอมพิวเตอร์ศึกษา</t>
  </si>
  <si>
    <t>หลักสูตรศึกษาศาสตรบัณฑิต สาขาวิชาการสอนคณิตศาสตร์</t>
  </si>
  <si>
    <t>หลักสูตรศึกษาศาสตรบัณฑิต สาขาวิชาการสอนวิทยาศาสตร์</t>
  </si>
  <si>
    <t>หลักสูตรศึกษาศาสตรมหาบัณฑิต สาขาการวิจัยและประเมินทางการศึกษา</t>
  </si>
  <si>
    <t>หลักสูตรศึกษาศาสตรดุษฎีบัณฑิต สาขาวิชาการวิจัยและประเมินทางการศึกษา</t>
  </si>
  <si>
    <t>หลักสูตรปรัชญาดุษฎีบัณฑิต สาขาวิชาพลศึกษา</t>
  </si>
  <si>
    <t>หลักสูตรศิลปศาสตรมหาบัณฑิต สาขาวิชาพลศึกษา</t>
  </si>
  <si>
    <t>หลักสูตรศิลปศาสตรมหาบัณฑิต สาขาวิชาการศึกษานอกระบบเพื่อพัฒนาสังคม</t>
  </si>
  <si>
    <t>หลักสูตรปรัชญาดุษฎีบัณฑิต สาขาวิชาการศึกษานอกระบบเพื่อพัฒนาสังคม</t>
  </si>
  <si>
    <t>หลักสูตรศึกษาศาสตรมหาบัณฑิต สาขาวิชาเทคโนโลยีและสื่อสารการศึกษา</t>
  </si>
  <si>
    <t>หลักสูตรปรัชญาดุษฎีบัณฑิต สาขาวิชาเทคโนโลยีและสื่อสารการศึกษา</t>
  </si>
  <si>
    <t>หลักสูตรศิลปศาสตรมหาบัณฑิต สาขาวิชาคหกรรมศาสตรศึกษา</t>
  </si>
  <si>
    <t>หลักสูตรศึกษาศาสตรมหาบัณฑิต สาขาวิชาวิทยาศาสตร์ศึกษา</t>
  </si>
  <si>
    <t>หลักสูตรปรัชญาดุษฎีบัณฑิต สาขาวิชาการส่งเสริมสุขภาพและสุขศึกษา</t>
  </si>
  <si>
    <t>หลักสูตรศึกษาศาสตรมหาบัณฑิต สาขาวิชาปฐมวัยศึกษา</t>
  </si>
  <si>
    <t>หลักสูตรศิลปศาสตรดุษฎีบัณฑิต สาขาวิชาอาชีวศึกษา</t>
  </si>
  <si>
    <t>หลักสูตรศึกษาศาสตรมหาบัณฑิต สาขาวิชาสุขศึกษา</t>
  </si>
  <si>
    <t>หลักสูตรปรัชญาดุษฎีบัณฑิต สาขาวิชาวิทยาศาสตร์ศึกษา</t>
  </si>
  <si>
    <t>หลักสูตรศึกษาศาสตรมหาบัณฑิต สาขาวิชาการสอนคณิตศาสตร์</t>
  </si>
  <si>
    <t>หลักสูตรศึกษาศาสตรดุษฎีบัณฑิต สาขาวิชาการสอนคณิตศาสตร์</t>
  </si>
  <si>
    <t>หลักสูตรวิทยาศาสตรมหาบัณฑิต สาขาวิชานันทนาการ</t>
  </si>
  <si>
    <t>หลักสูตรศึกษาศาสตรมหาบัณฑิต สาขาวิชาการศึกษาพิเศษ</t>
  </si>
  <si>
    <t>หลักสูตรศึกษาศาสตรมหาบัณฑิต สาขาวิชาหลักสูตรและการสอน</t>
  </si>
  <si>
    <t>หลักสูตรปรัชญาดุษฎีบัณฑิต สาขาวิชาหลักสูตรและการสอน</t>
  </si>
  <si>
    <t>หลักสูตรศึกษาศาสตรมหาบัณฑิต สาขาวิชาพัฒนอาชีวศึกษา</t>
  </si>
  <si>
    <t>หลักสูตรศึกษาศาสตรมหาบัณฑิต สาขาวิชาการบริหารการศึกษา</t>
  </si>
  <si>
    <t>หลักสูตรศึกษาศาสตรดุษฎีบัณฑิต สาขาวิชาการบริหารการศึกษา</t>
  </si>
  <si>
    <t>หลักสูตรศึกษาศาสตรมหาบัณฑิต สาขาวิชาบริหารธุรกิจศึกษา</t>
  </si>
  <si>
    <t>หลักสูตรศิลปศาสตรมหาบัณฑิต สาขาวิชาจิตวิทยาการศึกษาและการแนะแนว</t>
  </si>
  <si>
    <t>ภาพรวมคณะเศรษฐศาสตร์</t>
  </si>
  <si>
    <t>คณะเศรษฐศาสตร์ :  ระดับปริญญาตรี</t>
  </si>
  <si>
    <t>คณะเศรษฐศาสตร์ :  ระดับบัณฑิตศึกษา</t>
  </si>
  <si>
    <t>หลักสูตรศิลปศาสตรบัณฑิต สาขาวิชาเศรษฐศาสตร์การประกอบการ (นานาชาติ)</t>
  </si>
  <si>
    <t>หลักสูตรวิทยาศาสตรบัณฑิต สาขาวิชาเศรษฐศาสตร์สหกรณ์</t>
  </si>
  <si>
    <t>หลักสูตรเศรษฐศาสตรบัณฑิต สาขาวิชาเศรษฐศาสตร์</t>
  </si>
  <si>
    <t>หลักสูตรวิทยาศาสตรบัณฑิต สาขาวิชาธุรกิจการเกษตร</t>
  </si>
  <si>
    <t>หลักสูตรวิทยาศาสตรบัณฑิต สาขาวิชาเศรษฐศาสตร์เกษตร</t>
  </si>
  <si>
    <t>หลักสูตรปรัญญาดุษฏีบัณฑิต สาขาวิชาเศรษฐศาสตร์</t>
  </si>
  <si>
    <t>หลักสูตรวิทยาศาสตรมหาบัณฑิต สาขาวิชาธุรกิจการเกษตร</t>
  </si>
  <si>
    <t>หลักสูตรวิทยาศาสตรมหาบัณฑิต สาขาวิชาเศรษฐศาสตร์เกษตรและทรัพยากร</t>
  </si>
  <si>
    <t>หลักสูตรวิทยาศาสตรมหาบัณฑิต สาขาวิชาการจัดการทรัพยากร</t>
  </si>
  <si>
    <t>หลักสูตรวิทยาศาสตรมหาบัณฑิต สาขาวิชาเศรษฐศาสตร์สหกรณ์</t>
  </si>
  <si>
    <t>หลักสูตรเศรษฐศาสตรมหาบัณฑิต สาขาวิชาเศรษฐศาสตร์ธุรกิจ</t>
  </si>
  <si>
    <t>หลักสูตรเศรษฐศาสตรมหาบัณฑิต สาขาวิชาเศรษฐศาสตร์</t>
  </si>
  <si>
    <t>หลักสูตรปรัญญาดุษฏีบัณฑิต สาขาวิชาเศรษฐศาสตร์เกษตรและทรัพยากร</t>
  </si>
  <si>
    <t>ภาพรวมคณะสังคมศาสตร์</t>
  </si>
  <si>
    <t>คณะสังคมศาสตร์ :  ระดับปริญญาตรี</t>
  </si>
  <si>
    <t>คณะสังคมศาสตร์ :  ระดับบัณฑิตศึกษา</t>
  </si>
  <si>
    <t>หลักสูตรศิลปศาสตรบัณฑิต สาขาวิชาสังคมวิทยาและมานุษยวิทยา</t>
  </si>
  <si>
    <t>หลักสูตรนิติศาสตรบัณฑิต</t>
  </si>
  <si>
    <t>หลักสูตรศิลปศาสตรบัณฑิต สาขาวิชาประวัติศาสตร์</t>
  </si>
  <si>
    <t>หลักสูตรศิลปศาสตรบัณฑิต สาขาวิชาเอเชียตะวันออกเฉียงใต้ศึกษา</t>
  </si>
  <si>
    <t>หลักสูตรศิลปศาสตรบัณฑิต สาขาวิชารัฐศาสตร์</t>
  </si>
  <si>
    <t>หลักสูตรวิทยาศาสตรบัณฑิต สาขาวิชาจิตวิทยา</t>
  </si>
  <si>
    <t>หลักสูตรวิทยาศาสตรบัณฑิต สาขาวิชาภูมิศาสตร์</t>
  </si>
  <si>
    <t>หลักสูตรศิลปศาสตรมหาบัณฑิต สาขาวิชาสังคมวิทยาประยุกต์</t>
  </si>
  <si>
    <t>หลักสูตรศิลปศาสตรมหาบัณฑิต สาขาวิชาการจัดการความขัดแย้ง</t>
  </si>
  <si>
    <t>หลักสูตรศิลปศาสตรมหาบัณฑิต สาขาวิชารัฐศาสตร์</t>
  </si>
  <si>
    <t>หลักสูตรวิทยาศาสตรมหาบัณฑิต สาขาวิชาจิตวิทยาชุมชน</t>
  </si>
  <si>
    <t>หลักสูตรวิทยาศาสตรมหาบัณฑิต สาขาวิชาจิตวิทยาอุตสาหกรรมและองค์การ</t>
  </si>
  <si>
    <t>หลักสูตรปรัชญาดุษฎีบัณฑิต สาขาวิชาสังคมศาสตร์</t>
  </si>
  <si>
    <t>หลักสูตรศิลปศาสตรมหาบัณฑิต สาขาวิชาพัฒนสังคมศาสตร์</t>
  </si>
  <si>
    <t>หลักสูตรศิลปศาสตรมหาบัณฑิต สาขาวิชาการบริหารและพัฒนาสังคม</t>
  </si>
  <si>
    <t>ภาพรวมคณะสัตวแพทยศาสตร์</t>
  </si>
  <si>
    <t>คณะสัตวแพทยศาสตร์ :  ระดับปริญญาตรี</t>
  </si>
  <si>
    <t>คณะสัตวแพทยศาสตร์ :  ระดับบัณฑิตศึกษา</t>
  </si>
  <si>
    <t>หลักสูตรสัตวแพทยศาสตรบัณฑิต</t>
  </si>
  <si>
    <t>หลักสูตรวิทยาศาสตรมหาบัณฑิต สาขาวิชาวิทยาศาสตร์ชีวภาพทางสัตวแพทย์ (นานาชาติ)</t>
  </si>
  <si>
    <t>หลักสูตรปรัชญาดุษฎีบัณฑิต สาขาวิชาวิทยาศาสตร์ชีวภาพทางสัตวแพทย์ (นานาชาติ)</t>
  </si>
  <si>
    <t>หลักสูตรวิทยาศาสตรมหาบัณฑิต สาขาวิชาพยาธิวิทยาทางสัตวแพทย์</t>
  </si>
  <si>
    <t>หลักสูตรวิทยาศาสตรมหาบัณฑิต สาขาวิชาวิทยาศาสตร์กายวิภาคทางสัตวแพทย์</t>
  </si>
  <si>
    <t>หลักสูตรวิทยาศาสตรมหาบัณฑิต สาขาวิชาคลินิกศึกษาทางสัตวแพทย์</t>
  </si>
  <si>
    <t>หลักสูตรปรัชญาดุษฎีบัณฑิต สาขาวิชาคลินิกศึกษาทางสัตวแพทย์</t>
  </si>
  <si>
    <t>หลักสูตรวิทยาศาสตรมหาบัณฑิต สาขาวิชาจุลชีววิทยาทางการสัตวแพทย์</t>
  </si>
  <si>
    <t>หลักสูตรวิทยาศาสตรมหาบัณฑิต สาขาวิชาเภสัชและพิษวิทยาทางสัตวแพทย์</t>
  </si>
  <si>
    <t>หลักสูตรวิทยาศาสตรมหาบัณฑิต สาขาวิชาระบาดวิทยาทางสัตวแพทย์</t>
  </si>
  <si>
    <t>หลักสูตรวิทยาศาสตรมหาบัณฑิต สาขาวิชาวิทยาศาสตร์สุขภาพสัตว์และชีวเวชศาสตร์</t>
  </si>
  <si>
    <t>หลักสูตรปรัชญาดุษฎีบัณฑิต สาขาวิชาวิทยาศาสตร์สุขภาพสัตว์และชีวเวชศาสตร์</t>
  </si>
  <si>
    <t>หลักสูตรวิทยาศาสตรมหาบัณฑิต สาขาวิชาปรสิตวิทยาทางสัตวแพทย์</t>
  </si>
  <si>
    <t>ภาพรวมคณะอุตสาหกรรมเกษตร</t>
  </si>
  <si>
    <t>คณะอุตสาหกรรมเกษตร :  ระดับปริญญาตรี</t>
  </si>
  <si>
    <t>คณะอุตสาหกรรมเกษตร :  ระดับบัณฑิตศึกษา</t>
  </si>
  <si>
    <t>หลักสูตรวิทยาศาสตรบัณฑิต สาขาวิชาเทคโนโลยีชีวภาพ</t>
  </si>
  <si>
    <t>หลักสูตรวิทยาศาสตรบัณฑิต สาขาวิชาพัฒนาผลิตภัณฑ์อุตสาหกรรมเกษตร</t>
  </si>
  <si>
    <t>หลักสูตรวิทยาศาสตรบัณฑิต สาขาวิชาเทคโนโลยีการบรรจุ</t>
  </si>
  <si>
    <t>หลักสูตรวิทยาศาสตรบัณฑิต สาขาวิชาวิศวกรรมอาหาร</t>
  </si>
  <si>
    <t>หลักสูตรวิทยาศาสตรบัณฑิต สาขาวิชาวิทยาศาสตร์และเทคโนโลยีสิ่งทอ</t>
  </si>
  <si>
    <t>หลักสูตรวิทยาศาสตรบัณฑิต สาขาวิชานวัตกรรมและเทคโนโลยีอุตสาหกรรมเกษตร (นานาชาติ)</t>
  </si>
  <si>
    <t>หลักสูตรวิทยาศาสตรบัณฑิต สาขาวิชาวิทยาศาสตร์และเทคโนโลยีการอาหาร</t>
  </si>
  <si>
    <t>หลักสูตรวิทยาศาสตรมหาบัณฑิต สาขาวิชาเทคโนโลยีชีวภาพ</t>
  </si>
  <si>
    <t>หลักสูตรวิทยาศาสตรมหาบัณฑิต สาขาวิชาเทคโนโลยีชีวภาพ (นานาชาติ)</t>
  </si>
  <si>
    <t>หลักสูตรปรัชญาดุษฎีบัณฑิต สาขาวิชาเทคโนโลยีชีวภาพ (นานาชาติ)</t>
  </si>
  <si>
    <t>หลักสูตรปรัชญาดุษฎีบัณฑิต สาขาวิชาเทคโนโลยีชีวภาพ</t>
  </si>
  <si>
    <t>หลักสูตรวิทยาศาสตรมหาบัณฑิต สาขาวิชาพัฒนาผลิตภัณฑ์อุตสาหกรรมเกษตร</t>
  </si>
  <si>
    <t>หลักสูตรปรัชญาดุษฎีบัณฑิต สาขาวิชาพัฒนาผลิตภัณฑ์อุตสาหกรรมเกษตร</t>
  </si>
  <si>
    <t>หลักสูตรวิทยาศาสตรมหาบัณฑิต สาขาวิชาเทคโนโลยีการบรรจุ</t>
  </si>
  <si>
    <t>หลักสูตรปรัชญาดุษฎีบัณฑิต สาขาวิชาเทคโนโลยีการบรรจุ</t>
  </si>
  <si>
    <t>หลักสูตรวิทยาศาสตรมหาบัณฑิต สาขาวิชาวิทยาศาสตร์การอาหาร</t>
  </si>
  <si>
    <t>หลักสูตรวิทยาศาสตรมหาบัณฑิต สาขาวิชาวิทยาศาสตร์การอาหาร (นานาชาติ)</t>
  </si>
  <si>
    <t>หลักสูตรปรัชญาดุษฎีบัณฑิต สาขาวิชาวิทยาศาสตร์การอาหาร (นานาชาติ)</t>
  </si>
  <si>
    <t>หลักสูตรปรัชญาดุษฎีบัณฑิต สาขาวิชาวิทยาศาสตร์การอาหาร</t>
  </si>
  <si>
    <t>หลักสูตรวิทยาศาสตรมหาบัณฑิต สาขาวิชาวิศวกรรมอาหาร</t>
  </si>
  <si>
    <t>หลักสูตรวิทยาศาสตรมหาบัณฑิต สาขาวิชาเทคโนโลยีอุตสาหกรรมและการจัดการสินค้าสิ่งทอ</t>
  </si>
  <si>
    <t>หลักสูตรประกาศนียบัตรบัณฑิต สาขาวิชาเทคโนโลยีของน้ำตาล</t>
  </si>
  <si>
    <t>หลักสูตรวิทยาศาสตรมหาบัณฑิต สาขาวิชาการจัดการเทคโนโลยีอุตสาหกรรมเกษตร</t>
  </si>
  <si>
    <t>หลักสูตรวิทยาศาสตรบัณฑิต สาขาวิชาวิทยาศาสตร์สิ่งแวดล้อม</t>
  </si>
  <si>
    <t>ภาพรวมคณะสิ่งแวดล้อม</t>
  </si>
  <si>
    <t>คณะสิ่งแวดล้อม :  ระดับปริญญาตรี</t>
  </si>
  <si>
    <t>คณะสิ่งแวดล้อม :  ระดับบัณฑิตศึกษา</t>
  </si>
  <si>
    <t>หลักสูตรวิทยาศาสตรมหาบัณฑิต สาขาวิชาเทคโนโลยีและการจัดการสิ่งแวดล้อม</t>
  </si>
  <si>
    <t>หลักสูตรปรัชญาดุษฎีบัณฑิต สาขาวิชาเทคโนโลยีและการจัดการสิ่งแวดล้อม</t>
  </si>
  <si>
    <t>หลักสูตรวิทยาศาสตรมหาบัณฑิต สาขาวิชาวิทยาศาสตร์สิ่งแวดล้อม</t>
  </si>
  <si>
    <t>หลักสูตรปรัชญาดุษฎีบัณฑิต สาขาวิชาวิทยาศาสตร์สิ่งแวดล้อม</t>
  </si>
  <si>
    <t>ภาพรวมคณะมนุษยศาสตร์</t>
  </si>
  <si>
    <t>หลักสูตรศิลปศาสตรบัณฑิต สาขาวิชาดนตรีไทย</t>
  </si>
  <si>
    <t>หลักสูตรศิลปศาสตรบัณฑิต สาขาวิชาภาษาอังกฤษ</t>
  </si>
  <si>
    <t>หลักสูตรศิลปศาสตรบัณฑิต สาขาวิชาภาษาจีน</t>
  </si>
  <si>
    <t>หลักสูตรศิลปศาสตรบัณฑิต สาขาวิชาวรรณคดี</t>
  </si>
  <si>
    <t>หลักสูตรศิลปศาสตรบัณฑิต สาขาวิชาดนตรีตะวันตก</t>
  </si>
  <si>
    <t>หลักสูตรศิลปศาสตรบัณฑิต สาขาวิชาภาษาญี่ปุ่น</t>
  </si>
  <si>
    <t>หลักสูตรศิลปศาสตรบัณฑิต สาขาวิชาภาษาไทย</t>
  </si>
  <si>
    <t>หลักสูตรศิลปศาสตรบัณฑิต สาขาวิชาภาษาฝรั่งเศส</t>
  </si>
  <si>
    <t>หลักสูตรศิลปศาสตรบัณฑิต สาขาวิชาการจัดการการท่องเที่ยวเชิงบูรณาการ (นานาชาติ)</t>
  </si>
  <si>
    <t>หลักสูตรศิลปศาสตรบัณฑิต สาขาวิชาภาษาไทยเพื่อการสื่อสารสำหรับชาวต่างประเทศ (นานาชาติ)</t>
  </si>
  <si>
    <t>หลักสูตรศิลปศาสตรบัณฑิต สาขาวิชาปรัชญาและศาสนา</t>
  </si>
  <si>
    <t>หลักสูตรศิลปศาสตรบัณฑิต สาขาวิชาภาษาตะวันออก</t>
  </si>
  <si>
    <t>หลักสูตรศิลปศาสตรบัณฑิต สาขาวิชาสื่อสารมวลชน</t>
  </si>
  <si>
    <t>หลักสูตรศิลปศาสตรบัณฑิต สาขาวิชาภาษาเยอรมัน</t>
  </si>
  <si>
    <t>หลักสูตรศิลปศาสตรบัณฑิต สาขาวิชาการท่องเที่ยว</t>
  </si>
  <si>
    <t>หลักสูตรศิลปศาสตรมหาบัณฑิต สาขาวิชานิเทศศาสตร์และสารสนเทศ</t>
  </si>
  <si>
    <t>หลักสูตรศิลปศาสตรมหาบัณฑิต สาขาวิชาภาษาไทย</t>
  </si>
  <si>
    <t>หลักสูตรศิลปศาสตรมหาบัณฑิต สาขาวิชาภาษาศาสตร์ประยุกต์</t>
  </si>
  <si>
    <t>หลักสูตรปรัชญาดุษฎีบัณฑิต สาขาวิชาภาษาไทย</t>
  </si>
  <si>
    <t>หลักสูตรปรัชญาดุษฎีบัณฑิต สาขาวิชาภาษาศาสตร์ประยุกต์</t>
  </si>
  <si>
    <t>หลักสูตรศิลปศาสตรมหาบัณฑิต สาขาวิชาภาษาตะวันออก</t>
  </si>
  <si>
    <t>หลักสูตรศิลปศาสตรมหาบัณฑิต สาขาวิชาวรรณคดีไทย</t>
  </si>
  <si>
    <t>หลักสูตรศิลปศาสตรมหาบัณฑิต สาขาวิชาปรัชญาและศาสนา</t>
  </si>
  <si>
    <t>หลักสูตรศิลปศาสตรมหาบัณฑิต สาขาวิชาภาษาอังกฤษเพื่อวัตถุประสงค์เฉพาะ</t>
  </si>
  <si>
    <t>หลักสูตรปรัชญาดุษฎีบัณฑิต สาขาวิชาภาษาอังกฤษเพื่อการสื่อสารระหว่างประเทศ (นานาชาติ)</t>
  </si>
  <si>
    <t>หลักสูตรปรัชญาดุษฎีบัณฑิต สาขาวิชาปรัชญาและศาสนา</t>
  </si>
  <si>
    <t>หลักสูตรศิลปศาสตรมหาบัณฑิต สาขาวิชาดนตรี</t>
  </si>
  <si>
    <t>ภาพรวมคณะสถาปัตยกรรมศาสตร์</t>
  </si>
  <si>
    <t>คณะสถาปัตยกรรมศาสตร์ :  ระดับปริญญาตรี</t>
  </si>
  <si>
    <t>คณะสถาปัตยกรรมศาสตร์ :  ระดับบัณฑิตศึกษา</t>
  </si>
  <si>
    <t>คณะมนุษยศาสตร์ :  ระดับบัณฑิตศึกษา</t>
  </si>
  <si>
    <t>คณะมนุษยศาสตร์ :  ระดับปริญญาตรี</t>
  </si>
  <si>
    <t>หลักสูตรสถาปัตยกรรมศาสตรบัณฑิต</t>
  </si>
  <si>
    <t>หลักสูตรภูมิสถาปัตยกรรมศาสตรบัณฑิต</t>
  </si>
  <si>
    <t>หลักสูตรปรัชญาดุษฎีบัณฑิต สาขาวิชาสิ่งแวดล้อมสรรค์สร้าง</t>
  </si>
  <si>
    <t>หลักสูตรสถาปัตยกรรมศาสตรมหาบัณฑิต สาขาวิชานวัตกรรมอาคาร</t>
  </si>
  <si>
    <t>หลักสูตรการวางผังเมืองและสภาพแวดล้อมมหาบัณฑิต</t>
  </si>
  <si>
    <t>ภาพรวมคณะบริหารธุรกิจ</t>
  </si>
  <si>
    <t>คณะบริหารธุรกิจ :  ระดับปริญญาตรี</t>
  </si>
  <si>
    <t>คณะบริหารธุรกิจ :  ระดับบัณฑิตศึกษา</t>
  </si>
  <si>
    <t>หลักสูตรบริหารธุรกิจบัณฑิต สาขาวิชาการเงิน</t>
  </si>
  <si>
    <t>หลักสูตรบริหารธุรกิจบัณฑิต สาขาวิชาการจัดการ</t>
  </si>
  <si>
    <t>หลักสูตรบริหารธุรกิจบัณฑิต สาขาวิชาการจัดการการผลิต</t>
  </si>
  <si>
    <t>หลักสูตรบริหารธุรกิจบัณฑิต สาขาวิชาการตลาด</t>
  </si>
  <si>
    <t>หลักสูตรศิลปศาสตรมหาบัณฑิต สาขาวิชาการเงินประยุกต์</t>
  </si>
  <si>
    <t>หลักสูตรบัญชีมหาบัณฑิต</t>
  </si>
  <si>
    <t>หลักสูตรปรัชญาดุษฎีบัณฑิต สาขาบริหารธุรกิจ</t>
  </si>
  <si>
    <t>หลักสูตรบริหารธุรกิจมหาบัณฑิต</t>
  </si>
  <si>
    <t>หลักสูตรบัญชีบัณฑิต</t>
  </si>
  <si>
    <t>ภาพรวมคณะเทคนิคการสัตวแพทย์</t>
  </si>
  <si>
    <t>คณะเทคนิคการสัตวแพทย์ :  ระดับปริญญาตรี</t>
  </si>
  <si>
    <t>คณะเทคนิคการสัตวแพทย์ :  ระดับบัณฑิตศึกษา</t>
  </si>
  <si>
    <t>หลักสูตรวิทยาศาสตรบัณฑิต สาขาวิชาเทคนิคการสัตวแพทย์</t>
  </si>
  <si>
    <t>หลักสูตรวิทยาศาสตรบัณฑิต สาขาวิชาการพยาบาลสัตว์</t>
  </si>
  <si>
    <t>หลักสูตรวิทยาศาสตรมหาบัณฑิต สาขาวิชาเทคโนโลยีสุขภาพสัตว์</t>
  </si>
  <si>
    <t>หลักสูตรปรัชญาดุษฎีบัณฑิต สาขาวิชาเทคโนโลยีสุขภาพสัตว์</t>
  </si>
  <si>
    <t>ภาพรวมบัณฑิตวิทยาลัย</t>
  </si>
  <si>
    <t>บัณฑิตวิทยาลัย :  ระดับบัณฑิตศึกษา</t>
  </si>
  <si>
    <t>หลักสูตรศิลปศาสตรมหาบัณฑิต สาขาวิชาโลกาภิวัตน์ศึกษา</t>
  </si>
  <si>
    <t>หลักสูตรวิทยาศาสตรมหาบัณฑิต สาขาวิชาการใช้ที่ดินและการจัดการทรัพยากรธรรมชาติฯ</t>
  </si>
  <si>
    <t>หลักสูตรปรัชญาดุษฏีบัณฑิต สาขาวิชาการใช้ที่ดินและการจัดการทรัพยากรธรรมชาติฯ</t>
  </si>
  <si>
    <t>หลักสูตรวิทยาศาสตรมหาบัณฑิต สาขาวิชาเทคโนโลยีชีวภาพเกษตร</t>
  </si>
  <si>
    <t>หลักสูตรปรัชญาดุษฏีบัณฑิต สาขาวิชาเทคโนโลยีชีวภาพเกษตร</t>
  </si>
  <si>
    <t>หลักสูตรวิทยาศาสตรมหาบัณฑิต สาขาวิชาพันธุวิศวกรรม</t>
  </si>
  <si>
    <t>หลักสูตรปรัชญาดุษฏีบัณฑิต สาขาวิชาพันธุวิศวกรรม</t>
  </si>
  <si>
    <t>ภาพรวมคณะเกษตร กำแพงแสน</t>
  </si>
  <si>
    <t>คณะเกษตร กำแพงแสน :  ระดับปริญญาตรี</t>
  </si>
  <si>
    <t>คณะเกษตร กำแพงแสน :  ระดับบัณฑิตศึกษา</t>
  </si>
  <si>
    <t>หลักสูตรวิทยาศาสตรบัณฑิต สาขาวิชาสัตวศาสตร์</t>
  </si>
  <si>
    <t>หลักสูตรวิทยาศาสตรบัณฑิต สาขาวิชาเครื่องจักรกลและเมคคาทรอนิกส์เกษตร</t>
  </si>
  <si>
    <t>หลักสูตรวิทยาศาสตรบัณฑิต สาขาวิชาเทคโนโลยีชีวภาพทางการเกษตร</t>
  </si>
  <si>
    <t>หลักสูตรวิทยาศาสตรบัณฑิต สาขาวิชาเกษตรศาสตร์</t>
  </si>
  <si>
    <t>หลักสูตรวิทยาศาสตรมหาบัณฑิต สาขาวิชาโภชนศาสตร์และเทคโนโลยีอาหารสัตว์</t>
  </si>
  <si>
    <t>หลักสูตรวิทยาศาสตรมหาบัณฑิต สาขาวิชาปรับปรุงพันธุ์พืช</t>
  </si>
  <si>
    <t>หลักสูตรปรัชญาดุษฎีบัณฑิต สาขาวิชาการปรับปรุงพันธุ์พืช</t>
  </si>
  <si>
    <t>หลักสูตรวิทยาศาสตรมหาบัณฑิต สาขาวิชาการปรับปรุงพันธุ์และการผลิตสัตว์</t>
  </si>
  <si>
    <t>หลักสูตรวิทยาศาสตรมหาบัณฑิต สาขาวิชาความปลอดภัยของอาหารในผลิตผลจากสัตว์</t>
  </si>
  <si>
    <t>หลักสูตรปรัชญาดุษฎีบัณฑิต สาขาวิชาโภชนศาสตร์และเทคโนโลยีอาหารสัตว์</t>
  </si>
  <si>
    <t>หลักสูตรวิทยาศาสตรมหาบัณฑิต สาขาวิชาอารักขาพืช</t>
  </si>
  <si>
    <t>หลักสูตรวิทยาศาสตรมหาบัณฑิต สาขาวิชาวิจัยและพัฒนาการเกษตร (นานาชาติ)</t>
  </si>
  <si>
    <t>หลักสูตรปรัชญาดุษฎีบัณฑิต สาขาวิชาวิจัยและพัฒนาการเกษตร (นานาชาติ)</t>
  </si>
  <si>
    <t>หลักสูตรวิทยาศาสตรมหาบัณฑิต สาขาวิชาวิจัยและพัฒนาการเกษตร</t>
  </si>
  <si>
    <t>หลักสูตรปรัชญาดุษฎีบัณฑิต สาขาวิชาวิจัยและพัฒนาการเกษตร</t>
  </si>
  <si>
    <t>หลักสูตรวิทยาศาสตรมหาบัณฑิต สาขาวิชาการจัดการฟาร์มสมัยใหม่</t>
  </si>
  <si>
    <t>หลักสูตรวิทยาศาสตรมหาบัณฑิต สาขาวิชาวิทยาศาสตร์และเทคโนโลยีการจัดการทางดิน</t>
  </si>
  <si>
    <t>หลักสูตรวิทยาศาสตรมหาบัณฑิต สาขาวิชาวิทยาการพืชสวน</t>
  </si>
  <si>
    <t>หลักสูตรปรัชญาดุษฎีบัณฑิต สาขาวิชาพืชไร่นา</t>
  </si>
  <si>
    <t>หลักสูตรวิทยาศาสตรมหาบัณฑิต สาขากีฏวิทยา</t>
  </si>
  <si>
    <t>หลักสูตรปรัชญาดุษฎีบัณฑิต สาขาวิชาโรคพืช</t>
  </si>
  <si>
    <t>ภาพรวมคณะวิศวกรรมศาสตร์ กำแพงแสน</t>
  </si>
  <si>
    <t>คณะวิศวกรรมศาสตร์ กำแพงแสน :  ระดับปริญญาตรี</t>
  </si>
  <si>
    <t>คณะวิศวกรรมศาสตร์ กำแพงแสน :  ระดับบัณฑิตศึกษา</t>
  </si>
  <si>
    <t>หลักสูตรวิศวกรรมศาสตรบัณฑิต สาขาวิชาวิศวกรรมเกษตร</t>
  </si>
  <si>
    <t>หลักสูตรวิศวกรรมศาสตรบัณฑิต สาขาวิชาวิศวกรรมโยธา-ชลประทาน</t>
  </si>
  <si>
    <t>หลักสูตรวิศวกรรมศาสตรบัณฑิต สาขาวิชาวิศวกรรมการอาหาร</t>
  </si>
  <si>
    <t>หลักสูตรวิศวกรรมศาสตรบัณฑิต สาขาวิชาวิศวกรรมคอมพิวเตอร์และอิเล็กทรอนิกส์</t>
  </si>
  <si>
    <t>หลักสูตรวิศวกรรมศาสตรบัณฑิต สาขาวิชาวิศวกรรมอุตสาหการ-โลจิสติกส์</t>
  </si>
  <si>
    <t>หลักสูตรวิศวกรรมศาสตรมหาบัณฑิต สาขาวิชาวิศวกรรมเกษตร</t>
  </si>
  <si>
    <t>หลักสูตรวิศวกรรมศาสตรดุษฎีบัณฑิต สาขาวิชาวิศวกรรมเกษตร</t>
  </si>
  <si>
    <t>หลักสูตรวิศวกรรมศาสตรมหาบัณฑิต สาขาวิชาวิศวกรรมชลประทาน</t>
  </si>
  <si>
    <t>หลักสูตรวิศวกรรมศาสตรดุษฎีบัณฑิต สาขาวิชาวิศวกรรมชลประทาน</t>
  </si>
  <si>
    <t>หลักสูตรวิศวกรรมศาสตรมหาบัณฑิต สาขาวิชาวิศวกรรมการอาหาร</t>
  </si>
  <si>
    <t>หลักสูตรวิศวกรรมศาสตรดุษฎีบัณฑิต สาขาวิชาวิศวกรรมการอาหาร</t>
  </si>
  <si>
    <t>หลักสูตรวิศวกรรมศาสตรมหาบัณฑิต สาขาวิชาวิศวกรรมเครื่องกลและพลังงาน</t>
  </si>
  <si>
    <t>ภาพรวมคณะศึกษาศาสตร์และพัฒนศาสตร์</t>
  </si>
  <si>
    <t>คณะคณะศึกษาศาสตร์และพัฒนศาสตร์ :  ระดับปริญญาตรี</t>
  </si>
  <si>
    <t>คณะคณะศึกษาศาสตร์และพัฒนศาสตร์ :  ระดับบัณฑิตศึกษา</t>
  </si>
  <si>
    <t>หลักสูตรวิทยาศาสตรบัณฑิต สาขาวิชาเกษตรและสิ่งแวดล้อมศึกษา</t>
  </si>
  <si>
    <t>หลักสูตรศึกษาศาสตรบัณฑิต สาขาวิชาการจัดการเรียนรู้</t>
  </si>
  <si>
    <t>หลักสูตรศิลปศาสตรมหาบัณฑิต สาขาวิชาการพัฒนาทรัพยากรมนุษย์และชุมชน</t>
  </si>
  <si>
    <t>หลักสูตรปรัชญาดุษฎีบัณฑิต สาขาวิชาการพัฒนาทรัพยากรมนุษย์และชุมชน</t>
  </si>
  <si>
    <t>ภาพรวมคณะศิลปศาสตร์และวิทยาศาสตร์</t>
  </si>
  <si>
    <t>คณะศิลปศาสตร์และวิทยาศาสตร์:  ระดับปริญญาตรี</t>
  </si>
  <si>
    <t>คณะศิลปศาสตร์และวิทยาศาสตร์ :  ระดับบัณฑิตศึกษา</t>
  </si>
  <si>
    <t>หลักสูตรวิทยาศาสตรบัณฑิต สาขาวิชาวิทยาศาสตร์ชีวภาพ</t>
  </si>
  <si>
    <t>หลักสูตรวิทยาศาสตรบัณฑิต สาขาวิชาคณิตศาสตร์ประยุกต์</t>
  </si>
  <si>
    <t>หลักสูตรวิทยาศาสตรบัณฑิต สาขาวิชาเทคโนโลยีสารสนเทศ</t>
  </si>
  <si>
    <t>หลักสูตรบริหารธุรกิจบัณฑิต สาขาวิชาการบัญชีบริหาร</t>
  </si>
  <si>
    <t>หลักสูตรบริหารธุรกิจบัณฑิต สาขาวิชาการจัดการโรงแรมและท่องเที่ยว</t>
  </si>
  <si>
    <t>หลักสูตรวิทยาศาสตรมหาบัณฑิต สาขาวิทยาการพืช</t>
  </si>
  <si>
    <t>หลักสูตรวิทยาศาสตรมหาบัณฑิต สาขาวิชานิติวิทยาศาสตร์</t>
  </si>
  <si>
    <t>หลักสูตรวิทยาศาสตรมหาบัณฑิต สาขาวิชาวิทยาศาสตร์ชีวผลิตภัณฑ์</t>
  </si>
  <si>
    <t>หลักสูตรปรัชญาดุษฎีบัณฑิต สาขาวิชาวิทยาศาสตร์ชีวผลิตภัณฑ์</t>
  </si>
  <si>
    <t>หลักสูตรศิลปศาสตรมหาบัณฑิต สาขาวิชาภาษาอังกฤษสากล</t>
  </si>
  <si>
    <t>หลักสูตรปรัชญาดุษฎีบัณฑิต สาขาวิชาภาษาอังกฤษสากล</t>
  </si>
  <si>
    <t>หลักสูตรวิทยาศาสตรมหาบัณฑิต สาขาวิชาวิทยาศาสตร์และเทคโนโลยีสิ่งแวดล้อม</t>
  </si>
  <si>
    <t>ภาพรวมคณะวิทยาศาสตร์การกีฬา</t>
  </si>
  <si>
    <t>คณะวิทยาศาสตร์การกีฬา:  ระดับปริญญาตรี</t>
  </si>
  <si>
    <t>คณะวิทยาศาสตร์การกีฬา :  ระดับบัณฑิตศึกษา</t>
  </si>
  <si>
    <t>หลักสูตรวิทยาศาสตร์บัณฑิต สาขาวิชาวิทยาศาสตร์การกีฬาและการออกกำลังกาย</t>
  </si>
  <si>
    <t>หลักสูตรวิทยาศาสตรมหาบัณฑิต สาขาวิชาแอธเลติกเทรนนิงและวิทยาศาสตร์การเคลื่อนไหว</t>
  </si>
  <si>
    <t>หลักสูตรวิทยาศาสตรมหาบัณฑิต สาขาวิชาการจัดการกีฬา</t>
  </si>
  <si>
    <t>หลักสูตรวิทยาศาสตรปรัชญาดุษฎีบัณฑิต สาขาวิชาการจัดการกีฬา</t>
  </si>
  <si>
    <t>หลักสูตรวิทยาศาสตรมหาบัณฑิต สาขาวิชาวิทยาศาสตร์การกีฬา</t>
  </si>
  <si>
    <t>หลักสูตรวิทยาศาสตรปรัชญาดุษฎีบัณฑิต สาขาวิชาวิทยาศาสตร์การกีฬา</t>
  </si>
  <si>
    <t>ภาพรวมคณะวิทยาศาสตร์ ศรีราชา</t>
  </si>
  <si>
    <t>คณะวิทยาศาสตร์ ศรีราชา:  ระดับปริญญาตรี</t>
  </si>
  <si>
    <t>คณะวิทยาศาสตร์ ศรีราชา :  ระดับบัณฑิตศึกษา</t>
  </si>
  <si>
    <t>หลักสูตรวิทยาศาสตรบัณฑิต สาขาวิชาฟิสิกส์</t>
  </si>
  <si>
    <t>หลักสูตรวิทยาศาสตร์บัณฑิต สาขาวิชาเทคโนโลยีสารสนเทศ</t>
  </si>
  <si>
    <t>หลักสูตรวิทยาศาสตร์บัณฑิต สาขาวิชาคณิตศาสตร์ประยุกต์</t>
  </si>
  <si>
    <t xml:space="preserve"> -</t>
  </si>
  <si>
    <t>ภาพรวมคณะวิศวกรรมศาสตร์ ศรีราชา</t>
  </si>
  <si>
    <t>คณะวิศวกรรมศาสตร์ ศรีราชา:  ระดับปริญญาตรี</t>
  </si>
  <si>
    <t>คณะวิศวกรรมศาสตร์ ศรีราชา :  ระดับบัณฑิตศึกษา</t>
  </si>
  <si>
    <t>หลักสูตรวิศวกรรมศาสตรบัณฑิต สาขาวิชาวิศวกรรมคอมพิวเตอร์และสารสนเทศศาสตร์</t>
  </si>
  <si>
    <t>หลักสูตรวิศวกรรมศาสตรบัณฑิต สาขาวิชาวิศวกรรมไฟฟ้าและอิเล็กทรอนิกส์</t>
  </si>
  <si>
    <t>หลักสูตรวิศวกรรมศาสตรบัณฑิต สาขาวิชาวิศวกรรมเครื่องกลและระบบการผลิต</t>
  </si>
  <si>
    <t>หลักสูตรวิศวกรรมศาสตรบัณฑิต สาขาวิชาวิศวกรรมเครื่องกลและการออกแบบ</t>
  </si>
  <si>
    <t>หลักสูตรวิศวกรรมศาสตรบัณฑิต สาขาวิชาวิศวกรรมอุตสาหการและระบบ</t>
  </si>
  <si>
    <t>หลักสูตรวิศวกรรมศาสตรมหาบัณฑิต สาขาวิชาวิศวกรรมความปลอดภัยและการจัดการสิ่งแวดล้อม</t>
  </si>
  <si>
    <t>หลักสูตรวิศวกรรมศาสตรมหาบัณฑิต สาขาวิชาวิศวกรรมไฟฟ้าและอิเล็กทรอนิกส์</t>
  </si>
  <si>
    <t>หลักสูตรวิศวกรรมศาสตรมหาบัณฑิต สาขาวิชาวิศวกรรมการจัดการวิศวกรรมและเทคโนโลยี</t>
  </si>
  <si>
    <t>หลักสูตรวิศวกรรมศาสตรมหาบัณฑิต สาขาวิชาวิศวกรรมเครื่องกลและการออกแบบ</t>
  </si>
  <si>
    <t>ภาพรวมคณะพาณิชยนาวีนานาชาติ</t>
  </si>
  <si>
    <t>คณะพาณิชยนาวีนานาชาติ:  ระดับปริญญาตรี</t>
  </si>
  <si>
    <t>หลักสูตรวิทยาศาสตรบัณฑิต สาขาวิชาวิทยาศาสตร์การเดินเรือ</t>
  </si>
  <si>
    <t>หลักสูตรวิทยาศาสตรบัณฑิต สาขาวิชาการขนส่งทางทะเล</t>
  </si>
  <si>
    <t>หลักสูตรวิศวกรรมศาสตรบัณฑิต สาขาวิชาวิศวกรรมต่อเรือและเครื่องกลเรือ</t>
  </si>
  <si>
    <t>ภาพรวมคณะเศรษฐศาสตร์ ศรีราชา</t>
  </si>
  <si>
    <t>คณะเศรษฐศาสตร์ ศรีราชา:  ระดับปริญญาตรี</t>
  </si>
  <si>
    <t>คณะเศรษฐศาสตร์ ศรีราชา :  ระดับบัณฑิตศึกษา</t>
  </si>
  <si>
    <t>ภาพรวมคณะทรัพยากรธรรมชาติและอุตสาหกรรมเกษตร</t>
  </si>
  <si>
    <t>คณะทรัพยากรธรรมชาติและอุตสาหกรรมเกษตร :  ระดับบัณฑิตศึกษา</t>
  </si>
  <si>
    <t>คณะทรัพยากรธรรมชาติและอุตสาหกรรมเกษตร:  ระดับปริญญาตรี</t>
  </si>
  <si>
    <t>หลักสูตรวิทยาศาสตรบัณฑิต สาขาวิชาทรัพยากรเกษตร</t>
  </si>
  <si>
    <t>หลักสูตรวิทยาศาสตรบัณฑิต สาขาวิชาทรัพยากรเกษตรและการจัดการการผลิต</t>
  </si>
  <si>
    <t>หลักสูตรวิทยาศาสตรบัณฑิต สาขาวิชาทรัพยากรเกษตรอาหารปลอดภัยและโภชนาการ</t>
  </si>
  <si>
    <t>หลักสูตรวิทยาศาสตรบัณฑิต สาขาวิชาเทคโนโลยีการอาหาร</t>
  </si>
  <si>
    <t>หลักสูตรวิทยาศาสตรมหาบัณฑิต สาขาวิชาทรัพยากรเกษตร</t>
  </si>
  <si>
    <t>หลักสูตรวิทยาศาสตรมหาบัณฑิต สาขาวิชาเทคโนโลยีการอาหาร</t>
  </si>
  <si>
    <t>ภาพรวมคณะวิทยาศาสตร์และวิศวกรรมศาสตร์</t>
  </si>
  <si>
    <t>คณะวิทยาศาสตร์และวิศวกรรมศาสตร์:  ระดับปริญญาตรี</t>
  </si>
  <si>
    <t>คณะวิทยาศาสตร์และวิศวกรรมศาสตร์ :  ระดับบัณฑิตศึกษา</t>
  </si>
  <si>
    <t>หลักสูตรวิศวกรรมศาสตรบัณฑิต สาขาวิชาวิศวกรรมเครื่องกลและการผลิต</t>
  </si>
  <si>
    <t>หลักสูตรวิทยาศาสตรบัณฑิต สาขาวิชาเคมีประยุกต์</t>
  </si>
  <si>
    <t>ภาพรวมคณะศิลปศาสตร์และวิทยาการจัดการ</t>
  </si>
  <si>
    <t>คณะศิลปศาสตร์และวิทยาการจัดการ :  ระดับปริญญาตรี</t>
  </si>
  <si>
    <t>คณะศิลปศาสตร์และวิทยาการจัดการ :  ระดับบัณฑิตศึกษา</t>
  </si>
  <si>
    <t>ภาพรวมคณะสาธารณสุขศาสตร์</t>
  </si>
  <si>
    <t>คณะสาธารณสุขศาสตร์ :  ระดับบัณฑิตศึกษา</t>
  </si>
  <si>
    <t>หลักสูตรสาธารณสุขศาสตรบัณฑิต</t>
  </si>
  <si>
    <t>หลักสูตรวิทยาศาสตรบัณฑิต สาขาอนามัยสิ่งแวดล้อม</t>
  </si>
  <si>
    <t>หลักสูตรสาธารณสุขศาสตรมหาบัณฑิต</t>
  </si>
  <si>
    <t>คณะสาธารณสุขศาสตร์  :  ระดับปริญญาตรี</t>
  </si>
  <si>
    <t>หลักสูตรวิทยาศาสตรบัณฑิต สาขาวิชาพันธุศาสตร์</t>
  </si>
  <si>
    <t>หลักสูตรบริหารธุรกิจบัณฑิต สาขาวิชาการเงินและการลงทุน</t>
  </si>
  <si>
    <t>หลักสูตรบริหารธุรกิจบัณฑิต สาขาวิชาธุรกิจระหว่างประเทศ</t>
  </si>
  <si>
    <t>ภาพรวมคณะวิทยาการจัดการ</t>
  </si>
  <si>
    <t>คณะวิทยาการจัดการ :  ระดับบัณฑิตศึกษา</t>
  </si>
  <si>
    <t>คณะวิทยาการจัดการา:  ระดับปริญญาตรี</t>
  </si>
  <si>
    <t>หลักสูตรบริหารธุรกิจบัณฑิต สาขาวิชาการจัดการโลจิสติกส์</t>
  </si>
  <si>
    <t>หลักสูตรบริหารธุรกิจมหาบัณฑิต สาขาวิชาการบริหารและพัฒนาอุตสาหกรรม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</si>
</sst>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 &quot;* #,##0.0&quot; &quot;;&quot;-&quot;* #,##0.0&quot; &quot;;&quot; &quot;* &quot;-&quot;??&quot; &quot;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</numFmts>
  <fonts count="52">
    <font>
      <sz val="11"/>
      <color indexed="8"/>
      <name val="Tahoma"/>
    </font>
    <font>
      <sz val="11"/>
      <color theme="1"/>
      <name val="Calibri"/>
      <family val="2"/>
      <scheme val="minor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sz val="15"/>
      <color rgb="FF000000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1"/>
      <color rgb="FF0000CC"/>
      <name val="Tahoma"/>
      <family val="2"/>
    </font>
    <font>
      <b/>
      <sz val="10"/>
      <color rgb="FF0000CC"/>
      <name val="Tahoma"/>
      <family val="2"/>
    </font>
    <font>
      <sz val="10"/>
      <color indexed="8"/>
      <name val="Tahoma"/>
      <family val="2"/>
    </font>
    <font>
      <b/>
      <sz val="14"/>
      <color indexed="14"/>
      <name val="TH SarabunPSK"/>
      <family val="2"/>
    </font>
    <font>
      <sz val="14"/>
      <color indexed="14"/>
      <name val="TH SarabunPSK"/>
      <family val="2"/>
    </font>
    <font>
      <b/>
      <sz val="14"/>
      <color rgb="FF0000CC"/>
      <name val="Tahoma"/>
      <family val="2"/>
    </font>
    <font>
      <b/>
      <sz val="15"/>
      <color rgb="FF0000CC"/>
      <name val="Tahoma"/>
      <family val="2"/>
    </font>
    <font>
      <b/>
      <sz val="20"/>
      <color indexed="8"/>
      <name val="TH SarabunPSK"/>
      <family val="2"/>
    </font>
    <font>
      <b/>
      <sz val="20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4"/>
      <color rgb="FFFF0000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indexed="8"/>
      <name val="Calibri"/>
      <family val="2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FreesiaUPC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07">
    <xf numFmtId="0" fontId="0" fillId="0" borderId="0" applyNumberFormat="0" applyFill="0" applyBorder="0" applyProtection="0"/>
    <xf numFmtId="0" fontId="7" fillId="0" borderId="0" applyNumberFormat="0" applyFill="0" applyBorder="0" applyProtection="0"/>
    <xf numFmtId="0" fontId="21" fillId="0" borderId="0"/>
    <xf numFmtId="167" fontId="21" fillId="0" borderId="0" applyFont="0" applyFill="0" applyBorder="0" applyAlignment="0" applyProtection="0"/>
    <xf numFmtId="0" fontId="26" fillId="0" borderId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3" borderId="0" applyNumberFormat="0" applyBorder="0" applyAlignment="0" applyProtection="0"/>
    <xf numFmtId="0" fontId="29" fillId="17" borderId="0" applyNumberFormat="0" applyBorder="0" applyAlignment="0" applyProtection="0"/>
    <xf numFmtId="0" fontId="30" fillId="34" borderId="54" applyNumberFormat="0" applyAlignment="0" applyProtection="0"/>
    <xf numFmtId="0" fontId="31" fillId="35" borderId="55" applyNumberFormat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40" fillId="0" borderId="58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4" applyNumberFormat="0" applyAlignment="0" applyProtection="0"/>
    <xf numFmtId="0" fontId="42" fillId="0" borderId="59" applyNumberFormat="0" applyFill="0" applyAlignment="0" applyProtection="0"/>
    <xf numFmtId="0" fontId="43" fillId="36" borderId="0" applyNumberFormat="0" applyBorder="0" applyAlignment="0" applyProtection="0"/>
    <xf numFmtId="37" fontId="44" fillId="0" borderId="0"/>
    <xf numFmtId="0" fontId="32" fillId="0" borderId="0"/>
    <xf numFmtId="0" fontId="32" fillId="0" borderId="0"/>
    <xf numFmtId="0" fontId="22" fillId="0" borderId="0"/>
    <xf numFmtId="0" fontId="45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22" fillId="0" borderId="0"/>
    <xf numFmtId="0" fontId="34" fillId="0" borderId="0"/>
    <xf numFmtId="0" fontId="35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45" fillId="37" borderId="60" applyNumberFormat="0" applyFont="0" applyAlignment="0" applyProtection="0"/>
    <xf numFmtId="0" fontId="46" fillId="34" borderId="61" applyNumberFormat="0" applyAlignment="0" applyProtection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0" applyNumberFormat="0" applyFill="0" applyBorder="0" applyAlignment="0" applyProtection="0"/>
    <xf numFmtId="167" fontId="5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1" fillId="0" borderId="0"/>
    <xf numFmtId="0" fontId="50" fillId="0" borderId="0"/>
    <xf numFmtId="0" fontId="21" fillId="0" borderId="0"/>
    <xf numFmtId="0" fontId="45" fillId="0" borderId="0"/>
    <xf numFmtId="0" fontId="45" fillId="0" borderId="0"/>
    <xf numFmtId="0" fontId="24" fillId="0" borderId="0"/>
    <xf numFmtId="0" fontId="2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0" fillId="0" borderId="0"/>
    <xf numFmtId="167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</cellStyleXfs>
  <cellXfs count="249">
    <xf numFmtId="0" fontId="0" fillId="0" borderId="0" xfId="0"/>
    <xf numFmtId="0" fontId="0" fillId="0" borderId="0" xfId="0" applyNumberFormat="1" applyFont="1" applyAlignment="1"/>
    <xf numFmtId="0" fontId="0" fillId="0" borderId="0" xfId="0" applyFont="1" applyAlignment="1"/>
    <xf numFmtId="49" fontId="2" fillId="12" borderId="24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/>
    <xf numFmtId="0" fontId="0" fillId="0" borderId="24" xfId="0" applyNumberFormat="1" applyFont="1" applyBorder="1" applyAlignment="1"/>
    <xf numFmtId="0" fontId="6" fillId="0" borderId="25" xfId="0" applyFont="1" applyFill="1" applyBorder="1" applyAlignment="1">
      <alignment vertical="top" wrapText="1"/>
    </xf>
    <xf numFmtId="0" fontId="9" fillId="0" borderId="0" xfId="0" applyNumberFormat="1" applyFont="1" applyAlignment="1">
      <alignment vertical="center"/>
    </xf>
    <xf numFmtId="164" fontId="10" fillId="8" borderId="24" xfId="0" applyNumberFormat="1" applyFont="1" applyFill="1" applyBorder="1" applyAlignment="1">
      <alignment horizontal="right" vertical="center" wrapText="1"/>
    </xf>
    <xf numFmtId="3" fontId="10" fillId="8" borderId="24" xfId="0" applyNumberFormat="1" applyFont="1" applyFill="1" applyBorder="1" applyAlignment="1">
      <alignment vertical="center"/>
    </xf>
    <xf numFmtId="165" fontId="10" fillId="8" borderId="24" xfId="0" applyNumberFormat="1" applyFont="1" applyFill="1" applyBorder="1" applyAlignment="1">
      <alignment vertical="center"/>
    </xf>
    <xf numFmtId="164" fontId="11" fillId="11" borderId="24" xfId="0" applyNumberFormat="1" applyFont="1" applyFill="1" applyBorder="1" applyAlignment="1">
      <alignment horizontal="right" vertical="top" wrapText="1"/>
    </xf>
    <xf numFmtId="3" fontId="11" fillId="0" borderId="24" xfId="0" applyNumberFormat="1" applyFont="1" applyFill="1" applyBorder="1" applyAlignment="1"/>
    <xf numFmtId="3" fontId="11" fillId="10" borderId="24" xfId="0" applyNumberFormat="1" applyFont="1" applyFill="1" applyBorder="1" applyAlignment="1"/>
    <xf numFmtId="165" fontId="11" fillId="9" borderId="24" xfId="0" applyNumberFormat="1" applyFont="1" applyFill="1" applyBorder="1" applyAlignment="1"/>
    <xf numFmtId="0" fontId="11" fillId="0" borderId="24" xfId="0" applyNumberFormat="1" applyFont="1" applyFill="1" applyBorder="1" applyAlignment="1"/>
    <xf numFmtId="49" fontId="8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 vertical="top" wrapText="1"/>
    </xf>
    <xf numFmtId="3" fontId="8" fillId="2" borderId="1" xfId="1" applyNumberFormat="1" applyFont="1" applyFill="1" applyBorder="1" applyAlignment="1">
      <alignment horizontal="right" vertical="top" wrapText="1"/>
    </xf>
    <xf numFmtId="164" fontId="5" fillId="2" borderId="1" xfId="1" applyNumberFormat="1" applyFont="1" applyFill="1" applyBorder="1" applyAlignment="1">
      <alignment vertical="center"/>
    </xf>
    <xf numFmtId="0" fontId="7" fillId="0" borderId="0" xfId="1" applyNumberFormat="1" applyFont="1" applyAlignment="1"/>
    <xf numFmtId="0" fontId="8" fillId="2" borderId="2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right" vertical="top" wrapText="1"/>
    </xf>
    <xf numFmtId="3" fontId="8" fillId="2" borderId="2" xfId="1" applyNumberFormat="1" applyFont="1" applyFill="1" applyBorder="1" applyAlignment="1">
      <alignment horizontal="right" vertical="top" wrapText="1"/>
    </xf>
    <xf numFmtId="0" fontId="7" fillId="2" borderId="3" xfId="1" applyFont="1" applyFill="1" applyBorder="1" applyAlignment="1">
      <alignment vertical="center"/>
    </xf>
    <xf numFmtId="49" fontId="8" fillId="5" borderId="7" xfId="1" applyNumberFormat="1" applyFont="1" applyFill="1" applyBorder="1" applyAlignment="1">
      <alignment horizontal="left" vertical="center"/>
    </xf>
    <xf numFmtId="0" fontId="8" fillId="5" borderId="8" xfId="1" applyNumberFormat="1" applyFont="1" applyFill="1" applyBorder="1" applyAlignment="1">
      <alignment horizontal="left" vertical="center"/>
    </xf>
    <xf numFmtId="0" fontId="8" fillId="2" borderId="13" xfId="1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left" vertical="center"/>
    </xf>
    <xf numFmtId="0" fontId="5" fillId="2" borderId="15" xfId="1" applyNumberFormat="1" applyFont="1" applyFill="1" applyBorder="1" applyAlignment="1">
      <alignment horizontal="left" vertical="center"/>
    </xf>
    <xf numFmtId="3" fontId="7" fillId="6" borderId="3" xfId="1" applyNumberFormat="1" applyFont="1" applyFill="1" applyBorder="1" applyAlignment="1"/>
    <xf numFmtId="3" fontId="7" fillId="6" borderId="1" xfId="1" applyNumberFormat="1" applyFont="1" applyFill="1" applyBorder="1" applyAlignment="1"/>
    <xf numFmtId="165" fontId="7" fillId="4" borderId="1" xfId="1" applyNumberFormat="1" applyFont="1" applyFill="1" applyBorder="1" applyAlignment="1"/>
    <xf numFmtId="49" fontId="5" fillId="2" borderId="15" xfId="1" applyNumberFormat="1" applyFont="1" applyFill="1" applyBorder="1" applyAlignment="1">
      <alignment horizontal="left" vertical="center"/>
    </xf>
    <xf numFmtId="3" fontId="5" fillId="7" borderId="3" xfId="1" applyNumberFormat="1" applyFont="1" applyFill="1" applyBorder="1" applyAlignment="1"/>
    <xf numFmtId="3" fontId="5" fillId="7" borderId="1" xfId="1" applyNumberFormat="1" applyFont="1" applyFill="1" applyBorder="1" applyAlignment="1"/>
    <xf numFmtId="3" fontId="5" fillId="6" borderId="1" xfId="1" applyNumberFormat="1" applyFont="1" applyFill="1" applyBorder="1" applyAlignment="1"/>
    <xf numFmtId="165" fontId="5" fillId="4" borderId="1" xfId="1" applyNumberFormat="1" applyFont="1" applyFill="1" applyBorder="1" applyAlignment="1"/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vertical="center"/>
    </xf>
    <xf numFmtId="49" fontId="13" fillId="2" borderId="15" xfId="1" applyNumberFormat="1" applyFont="1" applyFill="1" applyBorder="1" applyAlignment="1">
      <alignment horizontal="left" vertical="center"/>
    </xf>
    <xf numFmtId="0" fontId="13" fillId="2" borderId="13" xfId="1" applyNumberFormat="1" applyFont="1" applyFill="1" applyBorder="1" applyAlignment="1">
      <alignment vertical="center"/>
    </xf>
    <xf numFmtId="0" fontId="13" fillId="2" borderId="14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5" fillId="2" borderId="13" xfId="1" applyNumberFormat="1" applyFont="1" applyFill="1" applyBorder="1" applyAlignment="1">
      <alignment vertical="center"/>
    </xf>
    <xf numFmtId="0" fontId="5" fillId="2" borderId="15" xfId="1" applyNumberFormat="1" applyFont="1" applyFill="1" applyBorder="1" applyAlignment="1">
      <alignment vertical="center"/>
    </xf>
    <xf numFmtId="0" fontId="5" fillId="2" borderId="18" xfId="1" applyNumberFormat="1" applyFont="1" applyFill="1" applyBorder="1" applyAlignment="1">
      <alignment vertical="center"/>
    </xf>
    <xf numFmtId="49" fontId="5" fillId="2" borderId="19" xfId="1" applyNumberFormat="1" applyFont="1" applyFill="1" applyBorder="1" applyAlignment="1">
      <alignment horizontal="left" vertical="center"/>
    </xf>
    <xf numFmtId="0" fontId="5" fillId="2" borderId="20" xfId="1" applyNumberFormat="1" applyFont="1" applyFill="1" applyBorder="1" applyAlignment="1">
      <alignment vertical="center"/>
    </xf>
    <xf numFmtId="0" fontId="7" fillId="0" borderId="0" xfId="1" applyFont="1" applyAlignment="1"/>
    <xf numFmtId="49" fontId="8" fillId="0" borderId="4" xfId="1" applyNumberFormat="1" applyFont="1" applyFill="1" applyBorder="1" applyAlignment="1">
      <alignment horizontal="left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NumberFormat="1" applyFont="1" applyFill="1" applyAlignment="1"/>
    <xf numFmtId="49" fontId="2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right" vertical="top" wrapText="1"/>
    </xf>
    <xf numFmtId="164" fontId="2" fillId="2" borderId="3" xfId="1" applyNumberFormat="1" applyFont="1" applyFill="1" applyBorder="1" applyAlignment="1">
      <alignment horizontal="center" vertical="center" wrapText="1"/>
    </xf>
    <xf numFmtId="49" fontId="2" fillId="13" borderId="37" xfId="1" applyNumberFormat="1" applyFont="1" applyFill="1" applyBorder="1" applyAlignment="1">
      <alignment horizontal="center" vertical="center" wrapText="1"/>
    </xf>
    <xf numFmtId="49" fontId="2" fillId="13" borderId="38" xfId="1" applyNumberFormat="1" applyFont="1" applyFill="1" applyBorder="1" applyAlignment="1">
      <alignment horizontal="center" vertical="center" wrapText="1"/>
    </xf>
    <xf numFmtId="49" fontId="2" fillId="3" borderId="39" xfId="1" applyNumberFormat="1" applyFont="1" applyFill="1" applyBorder="1" applyAlignment="1">
      <alignment horizontal="center" vertical="center" wrapText="1"/>
    </xf>
    <xf numFmtId="49" fontId="2" fillId="6" borderId="3" xfId="1" applyNumberFormat="1" applyFont="1" applyFill="1" applyBorder="1" applyAlignment="1">
      <alignment horizontal="center" vertical="center" wrapText="1"/>
    </xf>
    <xf numFmtId="49" fontId="2" fillId="6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14" borderId="4" xfId="1" applyNumberFormat="1" applyFont="1" applyFill="1" applyBorder="1" applyAlignment="1">
      <alignment horizontal="left" vertical="center"/>
    </xf>
    <xf numFmtId="0" fontId="2" fillId="14" borderId="5" xfId="1" applyNumberFormat="1" applyFont="1" applyFill="1" applyBorder="1" applyAlignment="1">
      <alignment horizontal="center" vertical="center" wrapText="1"/>
    </xf>
    <xf numFmtId="0" fontId="2" fillId="14" borderId="6" xfId="1" applyNumberFormat="1" applyFont="1" applyFill="1" applyBorder="1" applyAlignment="1">
      <alignment horizontal="center" vertical="center" wrapText="1"/>
    </xf>
    <xf numFmtId="164" fontId="2" fillId="14" borderId="40" xfId="1" applyNumberFormat="1" applyFont="1" applyFill="1" applyBorder="1" applyAlignment="1">
      <alignment horizontal="right" vertical="top" wrapText="1"/>
    </xf>
    <xf numFmtId="164" fontId="2" fillId="14" borderId="41" xfId="1" applyNumberFormat="1" applyFont="1" applyFill="1" applyBorder="1" applyAlignment="1">
      <alignment horizontal="right" vertical="top" wrapText="1"/>
    </xf>
    <xf numFmtId="164" fontId="2" fillId="14" borderId="42" xfId="1" applyNumberFormat="1" applyFont="1" applyFill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5" borderId="7" xfId="1" applyNumberFormat="1" applyFont="1" applyFill="1" applyBorder="1" applyAlignment="1">
      <alignment horizontal="left" vertical="center"/>
    </xf>
    <xf numFmtId="0" fontId="2" fillId="5" borderId="8" xfId="1" applyNumberFormat="1" applyFont="1" applyFill="1" applyBorder="1" applyAlignment="1">
      <alignment horizontal="left" vertical="center"/>
    </xf>
    <xf numFmtId="0" fontId="2" fillId="5" borderId="9" xfId="1" applyNumberFormat="1" applyFont="1" applyFill="1" applyBorder="1" applyAlignment="1">
      <alignment horizontal="left" vertical="center"/>
    </xf>
    <xf numFmtId="164" fontId="2" fillId="5" borderId="43" xfId="1" applyNumberFormat="1" applyFont="1" applyFill="1" applyBorder="1" applyAlignment="1">
      <alignment horizontal="right" vertical="top" wrapText="1"/>
    </xf>
    <xf numFmtId="164" fontId="2" fillId="5" borderId="44" xfId="1" applyNumberFormat="1" applyFont="1" applyFill="1" applyBorder="1" applyAlignment="1">
      <alignment horizontal="right" vertical="top" wrapText="1"/>
    </xf>
    <xf numFmtId="164" fontId="2" fillId="5" borderId="16" xfId="1" applyNumberFormat="1" applyFont="1" applyFill="1" applyBorder="1" applyAlignment="1">
      <alignment horizontal="right" vertical="top" wrapText="1"/>
    </xf>
    <xf numFmtId="0" fontId="2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left" vertical="center"/>
    </xf>
    <xf numFmtId="0" fontId="4" fillId="2" borderId="15" xfId="1" applyNumberFormat="1" applyFont="1" applyFill="1" applyBorder="1" applyAlignment="1">
      <alignment horizontal="left" vertical="center"/>
    </xf>
    <xf numFmtId="164" fontId="4" fillId="2" borderId="43" xfId="1" applyNumberFormat="1" applyFont="1" applyFill="1" applyBorder="1" applyAlignment="1">
      <alignment horizontal="right" vertical="top" wrapText="1"/>
    </xf>
    <xf numFmtId="164" fontId="4" fillId="2" borderId="44" xfId="1" applyNumberFormat="1" applyFont="1" applyFill="1" applyBorder="1" applyAlignment="1">
      <alignment horizontal="right" vertical="top" wrapText="1"/>
    </xf>
    <xf numFmtId="164" fontId="4" fillId="2" borderId="16" xfId="1" applyNumberFormat="1" applyFont="1" applyFill="1" applyBorder="1" applyAlignment="1">
      <alignment horizontal="right" vertical="top" wrapText="1"/>
    </xf>
    <xf numFmtId="49" fontId="4" fillId="2" borderId="15" xfId="1" applyNumberFormat="1" applyFont="1" applyFill="1" applyBorder="1" applyAlignment="1">
      <alignment horizontal="left" vertical="center"/>
    </xf>
    <xf numFmtId="164" fontId="4" fillId="3" borderId="16" xfId="1" applyNumberFormat="1" applyFont="1" applyFill="1" applyBorder="1" applyAlignment="1">
      <alignment horizontal="right" vertical="top" wrapText="1"/>
    </xf>
    <xf numFmtId="3" fontId="7" fillId="7" borderId="3" xfId="1" applyNumberFormat="1" applyFont="1" applyFill="1" applyBorder="1" applyAlignment="1"/>
    <xf numFmtId="3" fontId="4" fillId="7" borderId="1" xfId="1" applyNumberFormat="1" applyFont="1" applyFill="1" applyBorder="1" applyAlignment="1"/>
    <xf numFmtId="164" fontId="4" fillId="2" borderId="45" xfId="1" applyNumberFormat="1" applyFont="1" applyFill="1" applyBorder="1" applyAlignment="1">
      <alignment horizontal="right" vertical="top" wrapText="1"/>
    </xf>
    <xf numFmtId="0" fontId="2" fillId="2" borderId="14" xfId="1" applyNumberFormat="1" applyFont="1" applyFill="1" applyBorder="1" applyAlignment="1">
      <alignment vertical="center"/>
    </xf>
    <xf numFmtId="164" fontId="13" fillId="2" borderId="43" xfId="1" applyNumberFormat="1" applyFont="1" applyFill="1" applyBorder="1" applyAlignment="1">
      <alignment horizontal="right" vertical="top" wrapText="1"/>
    </xf>
    <xf numFmtId="164" fontId="13" fillId="2" borderId="44" xfId="1" applyNumberFormat="1" applyFont="1" applyFill="1" applyBorder="1" applyAlignment="1">
      <alignment horizontal="right" vertical="top" wrapText="1"/>
    </xf>
    <xf numFmtId="164" fontId="13" fillId="2" borderId="45" xfId="1" applyNumberFormat="1" applyFont="1" applyFill="1" applyBorder="1" applyAlignment="1">
      <alignment horizontal="right" vertical="top" wrapText="1"/>
    </xf>
    <xf numFmtId="0" fontId="4" fillId="2" borderId="13" xfId="1" applyNumberFormat="1" applyFont="1" applyFill="1" applyBorder="1" applyAlignment="1">
      <alignment vertical="center"/>
    </xf>
    <xf numFmtId="0" fontId="4" fillId="2" borderId="14" xfId="1" applyNumberFormat="1" applyFont="1" applyFill="1" applyBorder="1" applyAlignment="1">
      <alignment vertical="center"/>
    </xf>
    <xf numFmtId="164" fontId="4" fillId="2" borderId="46" xfId="1" applyNumberFormat="1" applyFont="1" applyFill="1" applyBorder="1" applyAlignment="1">
      <alignment horizontal="right" vertical="top" wrapText="1"/>
    </xf>
    <xf numFmtId="0" fontId="4" fillId="2" borderId="15" xfId="1" applyNumberFormat="1" applyFont="1" applyFill="1" applyBorder="1" applyAlignment="1">
      <alignment vertical="center"/>
    </xf>
    <xf numFmtId="164" fontId="4" fillId="2" borderId="17" xfId="1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vertical="center"/>
    </xf>
    <xf numFmtId="0" fontId="4" fillId="2" borderId="18" xfId="1" applyNumberFormat="1" applyFont="1" applyFill="1" applyBorder="1" applyAlignment="1">
      <alignment vertical="center"/>
    </xf>
    <xf numFmtId="49" fontId="4" fillId="2" borderId="19" xfId="1" applyNumberFormat="1" applyFont="1" applyFill="1" applyBorder="1" applyAlignment="1">
      <alignment horizontal="left" vertical="center"/>
    </xf>
    <xf numFmtId="0" fontId="4" fillId="2" borderId="20" xfId="1" applyNumberFormat="1" applyFont="1" applyFill="1" applyBorder="1" applyAlignment="1">
      <alignment vertical="center"/>
    </xf>
    <xf numFmtId="164" fontId="4" fillId="2" borderId="47" xfId="1" applyNumberFormat="1" applyFont="1" applyFill="1" applyBorder="1" applyAlignment="1">
      <alignment horizontal="right" vertical="top" wrapText="1"/>
    </xf>
    <xf numFmtId="164" fontId="4" fillId="2" borderId="48" xfId="1" applyNumberFormat="1" applyFont="1" applyFill="1" applyBorder="1" applyAlignment="1">
      <alignment horizontal="right" vertical="top" wrapText="1"/>
    </xf>
    <xf numFmtId="164" fontId="4" fillId="2" borderId="49" xfId="1" applyNumberFormat="1" applyFont="1" applyFill="1" applyBorder="1" applyAlignment="1">
      <alignment horizontal="right" vertical="top" wrapText="1"/>
    </xf>
    <xf numFmtId="0" fontId="0" fillId="0" borderId="27" xfId="0" applyNumberFormat="1" applyFont="1" applyBorder="1" applyAlignment="1"/>
    <xf numFmtId="164" fontId="11" fillId="11" borderId="27" xfId="0" applyNumberFormat="1" applyFont="1" applyFill="1" applyBorder="1" applyAlignment="1">
      <alignment horizontal="right" vertical="top" wrapText="1"/>
    </xf>
    <xf numFmtId="0" fontId="11" fillId="0" borderId="27" xfId="0" applyNumberFormat="1" applyFont="1" applyFill="1" applyBorder="1" applyAlignment="1"/>
    <xf numFmtId="3" fontId="11" fillId="10" borderId="27" xfId="0" applyNumberFormat="1" applyFont="1" applyFill="1" applyBorder="1" applyAlignment="1"/>
    <xf numFmtId="165" fontId="11" fillId="9" borderId="27" xfId="0" applyNumberFormat="1" applyFont="1" applyFill="1" applyBorder="1" applyAlignment="1"/>
    <xf numFmtId="0" fontId="6" fillId="0" borderId="24" xfId="0" applyFont="1" applyFill="1" applyBorder="1" applyAlignment="1">
      <alignment vertical="top" wrapText="1"/>
    </xf>
    <xf numFmtId="164" fontId="4" fillId="11" borderId="24" xfId="1" applyNumberFormat="1" applyFont="1" applyFill="1" applyBorder="1" applyAlignment="1">
      <alignment horizontal="right" vertical="top" wrapText="1"/>
    </xf>
    <xf numFmtId="49" fontId="2" fillId="11" borderId="24" xfId="0" applyNumberFormat="1" applyFont="1" applyFill="1" applyBorder="1" applyAlignment="1">
      <alignment horizontal="center" vertical="center" wrapText="1"/>
    </xf>
    <xf numFmtId="3" fontId="7" fillId="10" borderId="24" xfId="1" applyNumberFormat="1" applyFont="1" applyFill="1" applyBorder="1" applyAlignment="1"/>
    <xf numFmtId="0" fontId="9" fillId="0" borderId="0" xfId="0" applyNumberFormat="1" applyFont="1" applyAlignment="1"/>
    <xf numFmtId="164" fontId="10" fillId="8" borderId="24" xfId="1" applyNumberFormat="1" applyFont="1" applyFill="1" applyBorder="1" applyAlignment="1">
      <alignment horizontal="right" vertical="center" wrapText="1"/>
    </xf>
    <xf numFmtId="3" fontId="10" fillId="8" borderId="24" xfId="1" applyNumberFormat="1" applyFont="1" applyFill="1" applyBorder="1" applyAlignment="1">
      <alignment vertical="center"/>
    </xf>
    <xf numFmtId="165" fontId="10" fillId="8" borderId="24" xfId="1" applyNumberFormat="1" applyFont="1" applyFill="1" applyBorder="1" applyAlignment="1">
      <alignment vertical="center"/>
    </xf>
    <xf numFmtId="164" fontId="4" fillId="15" borderId="24" xfId="1" applyNumberFormat="1" applyFont="1" applyFill="1" applyBorder="1" applyAlignment="1">
      <alignment horizontal="right" vertical="top" wrapText="1"/>
    </xf>
    <xf numFmtId="0" fontId="11" fillId="15" borderId="27" xfId="0" applyNumberFormat="1" applyFont="1" applyFill="1" applyBorder="1" applyAlignment="1"/>
    <xf numFmtId="0" fontId="11" fillId="15" borderId="24" xfId="0" applyNumberFormat="1" applyFont="1" applyFill="1" applyBorder="1" applyAlignment="1"/>
    <xf numFmtId="164" fontId="11" fillId="15" borderId="24" xfId="0" applyNumberFormat="1" applyFont="1" applyFill="1" applyBorder="1" applyAlignment="1">
      <alignment horizontal="right" vertical="top" wrapText="1"/>
    </xf>
    <xf numFmtId="3" fontId="7" fillId="0" borderId="24" xfId="1" applyNumberFormat="1" applyFont="1" applyFill="1" applyBorder="1" applyAlignment="1"/>
    <xf numFmtId="3" fontId="4" fillId="0" borderId="24" xfId="1" applyNumberFormat="1" applyFont="1" applyFill="1" applyBorder="1" applyAlignment="1"/>
    <xf numFmtId="0" fontId="0" fillId="0" borderId="0" xfId="0" applyNumberFormat="1" applyFont="1" applyAlignment="1">
      <alignment horizontal="center"/>
    </xf>
    <xf numFmtId="165" fontId="7" fillId="9" borderId="24" xfId="1" applyNumberFormat="1" applyFont="1" applyFill="1" applyBorder="1" applyAlignment="1"/>
    <xf numFmtId="0" fontId="9" fillId="8" borderId="24" xfId="0" applyNumberFormat="1" applyFont="1" applyFill="1" applyBorder="1" applyAlignment="1"/>
    <xf numFmtId="0" fontId="9" fillId="0" borderId="0" xfId="0" applyFont="1" applyAlignment="1"/>
    <xf numFmtId="0" fontId="15" fillId="8" borderId="25" xfId="0" applyFont="1" applyFill="1" applyBorder="1" applyAlignment="1">
      <alignment vertical="top" wrapText="1"/>
    </xf>
    <xf numFmtId="0" fontId="14" fillId="8" borderId="24" xfId="0" applyNumberFormat="1" applyFont="1" applyFill="1" applyBorder="1" applyAlignment="1">
      <alignment horizontal="center" vertical="center"/>
    </xf>
    <xf numFmtId="0" fontId="11" fillId="11" borderId="24" xfId="0" applyNumberFormat="1" applyFont="1" applyFill="1" applyBorder="1" applyAlignment="1"/>
    <xf numFmtId="0" fontId="11" fillId="10" borderId="24" xfId="0" applyNumberFormat="1" applyFont="1" applyFill="1" applyBorder="1" applyAlignment="1"/>
    <xf numFmtId="0" fontId="11" fillId="9" borderId="24" xfId="0" applyNumberFormat="1" applyFont="1" applyFill="1" applyBorder="1" applyAlignment="1"/>
    <xf numFmtId="49" fontId="16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2" fillId="12" borderId="24" xfId="0" applyNumberFormat="1" applyFont="1" applyFill="1" applyBorder="1" applyAlignment="1">
      <alignment horizontal="center" vertical="center" wrapText="1"/>
    </xf>
    <xf numFmtId="0" fontId="10" fillId="8" borderId="24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horizontal="left" vertical="center"/>
    </xf>
    <xf numFmtId="0" fontId="0" fillId="0" borderId="26" xfId="0" applyNumberFormat="1" applyFont="1" applyBorder="1" applyAlignment="1"/>
    <xf numFmtId="49" fontId="5" fillId="2" borderId="2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top" wrapText="1"/>
    </xf>
    <xf numFmtId="0" fontId="11" fillId="15" borderId="26" xfId="0" applyNumberFormat="1" applyFont="1" applyFill="1" applyBorder="1" applyAlignment="1"/>
    <xf numFmtId="0" fontId="11" fillId="11" borderId="26" xfId="0" applyNumberFormat="1" applyFont="1" applyFill="1" applyBorder="1" applyAlignment="1"/>
    <xf numFmtId="0" fontId="11" fillId="0" borderId="26" xfId="0" applyNumberFormat="1" applyFont="1" applyFill="1" applyBorder="1" applyAlignment="1"/>
    <xf numFmtId="0" fontId="11" fillId="10" borderId="26" xfId="0" applyNumberFormat="1" applyFont="1" applyFill="1" applyBorder="1" applyAlignment="1"/>
    <xf numFmtId="0" fontId="11" fillId="9" borderId="26" xfId="0" applyNumberFormat="1" applyFont="1" applyFill="1" applyBorder="1" applyAlignment="1"/>
    <xf numFmtId="0" fontId="9" fillId="8" borderId="24" xfId="0" applyNumberFormat="1" applyFont="1" applyFill="1" applyBorder="1" applyAlignment="1">
      <alignment vertical="center"/>
    </xf>
    <xf numFmtId="0" fontId="17" fillId="0" borderId="0" xfId="0" applyNumberFormat="1" applyFont="1" applyAlignment="1"/>
    <xf numFmtId="0" fontId="0" fillId="0" borderId="51" xfId="0" applyNumberFormat="1" applyFont="1" applyBorder="1" applyAlignment="1"/>
    <xf numFmtId="0" fontId="0" fillId="0" borderId="53" xfId="0" applyNumberFormat="1" applyFont="1" applyBorder="1" applyAlignment="1"/>
    <xf numFmtId="0" fontId="0" fillId="0" borderId="52" xfId="0" applyNumberFormat="1" applyFont="1" applyBorder="1" applyAlignment="1"/>
    <xf numFmtId="4" fontId="20" fillId="0" borderId="24" xfId="0" applyNumberFormat="1" applyFont="1" applyFill="1" applyBorder="1" applyAlignment="1">
      <alignment horizontal="right" vertical="center" wrapText="1"/>
    </xf>
    <xf numFmtId="0" fontId="7" fillId="0" borderId="24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right"/>
    </xf>
    <xf numFmtId="49" fontId="2" fillId="12" borderId="24" xfId="0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top" wrapText="1"/>
    </xf>
    <xf numFmtId="49" fontId="8" fillId="40" borderId="7" xfId="1" applyNumberFormat="1" applyFont="1" applyFill="1" applyBorder="1" applyAlignment="1">
      <alignment horizontal="left" vertical="center"/>
    </xf>
    <xf numFmtId="164" fontId="5" fillId="2" borderId="11" xfId="1" applyNumberFormat="1" applyFont="1" applyFill="1" applyBorder="1" applyAlignment="1">
      <alignment horizontal="center" vertical="top" wrapText="1"/>
    </xf>
    <xf numFmtId="168" fontId="25" fillId="40" borderId="66" xfId="77" applyNumberFormat="1" applyFont="1" applyFill="1" applyBorder="1" applyAlignment="1">
      <alignment horizontal="right" vertical="distributed" wrapText="1" indent="1"/>
    </xf>
    <xf numFmtId="168" fontId="25" fillId="40" borderId="67" xfId="77" applyNumberFormat="1" applyFont="1" applyFill="1" applyBorder="1" applyAlignment="1">
      <alignment horizontal="right" vertical="distributed" wrapText="1" indent="1"/>
    </xf>
    <xf numFmtId="164" fontId="5" fillId="2" borderId="21" xfId="1" applyNumberFormat="1" applyFont="1" applyFill="1" applyBorder="1" applyAlignment="1">
      <alignment horizontal="center" vertical="top" wrapText="1"/>
    </xf>
    <xf numFmtId="164" fontId="5" fillId="2" borderId="22" xfId="1" applyNumberFormat="1" applyFont="1" applyFill="1" applyBorder="1" applyAlignment="1">
      <alignment horizontal="center" vertical="top" wrapText="1"/>
    </xf>
    <xf numFmtId="168" fontId="25" fillId="40" borderId="68" xfId="77" applyNumberFormat="1" applyFont="1" applyFill="1" applyBorder="1" applyAlignment="1">
      <alignment horizontal="right" vertical="distributed" wrapText="1" indent="1"/>
    </xf>
    <xf numFmtId="49" fontId="4" fillId="2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8" fillId="40" borderId="9" xfId="1" applyNumberFormat="1" applyFont="1" applyFill="1" applyBorder="1" applyAlignment="1">
      <alignment horizontal="left" vertical="center"/>
    </xf>
    <xf numFmtId="168" fontId="23" fillId="40" borderId="66" xfId="77" applyNumberFormat="1" applyFont="1" applyFill="1" applyBorder="1" applyAlignment="1">
      <alignment horizontal="right" vertical="distributed" wrapText="1" indent="1"/>
    </xf>
    <xf numFmtId="168" fontId="23" fillId="40" borderId="67" xfId="77" applyNumberFormat="1" applyFont="1" applyFill="1" applyBorder="1" applyAlignment="1">
      <alignment horizontal="right" vertical="distributed" wrapText="1" indent="1"/>
    </xf>
    <xf numFmtId="0" fontId="8" fillId="40" borderId="8" xfId="1" applyNumberFormat="1" applyFont="1" applyFill="1" applyBorder="1" applyAlignment="1">
      <alignment horizontal="left" vertical="center"/>
    </xf>
    <xf numFmtId="164" fontId="5" fillId="2" borderId="12" xfId="1" applyNumberFormat="1" applyFont="1" applyFill="1" applyBorder="1" applyAlignment="1">
      <alignment horizontal="center" vertical="top" wrapText="1"/>
    </xf>
    <xf numFmtId="164" fontId="5" fillId="2" borderId="23" xfId="1" applyNumberFormat="1" applyFont="1" applyFill="1" applyBorder="1" applyAlignment="1">
      <alignment horizontal="center" vertical="top" wrapText="1"/>
    </xf>
    <xf numFmtId="164" fontId="11" fillId="11" borderId="26" xfId="0" applyNumberFormat="1" applyFont="1" applyFill="1" applyBorder="1" applyAlignment="1">
      <alignment horizontal="right" vertical="top" wrapText="1"/>
    </xf>
    <xf numFmtId="3" fontId="11" fillId="10" borderId="26" xfId="0" applyNumberFormat="1" applyFont="1" applyFill="1" applyBorder="1" applyAlignment="1"/>
    <xf numFmtId="165" fontId="11" fillId="9" borderId="26" xfId="0" applyNumberFormat="1" applyFont="1" applyFill="1" applyBorder="1" applyAlignment="1"/>
    <xf numFmtId="0" fontId="6" fillId="0" borderId="26" xfId="0" applyFont="1" applyFill="1" applyBorder="1" applyAlignment="1">
      <alignment vertical="top" wrapText="1"/>
    </xf>
    <xf numFmtId="49" fontId="4" fillId="2" borderId="51" xfId="0" applyNumberFormat="1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>
      <alignment horizontal="left" vertical="center"/>
    </xf>
    <xf numFmtId="164" fontId="4" fillId="15" borderId="52" xfId="1" applyNumberFormat="1" applyFont="1" applyFill="1" applyBorder="1" applyAlignment="1">
      <alignment horizontal="right" vertical="top" wrapText="1"/>
    </xf>
    <xf numFmtId="164" fontId="10" fillId="8" borderId="52" xfId="0" applyNumberFormat="1" applyFont="1" applyFill="1" applyBorder="1" applyAlignment="1">
      <alignment horizontal="right" vertical="center" wrapText="1"/>
    </xf>
    <xf numFmtId="0" fontId="15" fillId="8" borderId="24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horizontal="center" vertical="center"/>
    </xf>
    <xf numFmtId="168" fontId="23" fillId="40" borderId="68" xfId="77" applyNumberFormat="1" applyFont="1" applyFill="1" applyBorder="1" applyAlignment="1">
      <alignment horizontal="right" vertical="distributed" wrapText="1" indent="1"/>
    </xf>
    <xf numFmtId="168" fontId="23" fillId="38" borderId="63" xfId="77" applyNumberFormat="1" applyFont="1" applyFill="1" applyBorder="1" applyAlignment="1">
      <alignment horizontal="right" vertical="distributed" wrapText="1" indent="1"/>
    </xf>
    <xf numFmtId="168" fontId="23" fillId="38" borderId="64" xfId="77" applyNumberFormat="1" applyFont="1" applyFill="1" applyBorder="1" applyAlignment="1">
      <alignment horizontal="right" vertical="distributed" wrapText="1" indent="1"/>
    </xf>
    <xf numFmtId="168" fontId="23" fillId="38" borderId="65" xfId="77" applyNumberFormat="1" applyFont="1" applyFill="1" applyBorder="1" applyAlignment="1">
      <alignment horizontal="right" vertical="distributed" wrapText="1" indent="1"/>
    </xf>
    <xf numFmtId="168" fontId="23" fillId="39" borderId="66" xfId="77" applyNumberFormat="1" applyFont="1" applyFill="1" applyBorder="1" applyAlignment="1">
      <alignment horizontal="right" vertical="distributed" wrapText="1" indent="1"/>
    </xf>
    <xf numFmtId="168" fontId="23" fillId="39" borderId="68" xfId="77" applyNumberFormat="1" applyFont="1" applyFill="1" applyBorder="1" applyAlignment="1">
      <alignment horizontal="right" vertical="distributed" wrapText="1" indent="1"/>
    </xf>
    <xf numFmtId="168" fontId="25" fillId="0" borderId="68" xfId="77" applyNumberFormat="1" applyFont="1" applyFill="1" applyBorder="1" applyAlignment="1">
      <alignment horizontal="right" vertical="distributed" wrapText="1" indent="1"/>
    </xf>
    <xf numFmtId="168" fontId="27" fillId="0" borderId="68" xfId="77" applyNumberFormat="1" applyFont="1" applyFill="1" applyBorder="1" applyAlignment="1">
      <alignment horizontal="right" vertical="distributed" wrapText="1" indent="1"/>
    </xf>
    <xf numFmtId="168" fontId="23" fillId="39" borderId="67" xfId="77" applyNumberFormat="1" applyFont="1" applyFill="1" applyBorder="1" applyAlignment="1">
      <alignment horizontal="right" vertical="distributed" wrapText="1" indent="1"/>
    </xf>
    <xf numFmtId="168" fontId="25" fillId="0" borderId="66" xfId="77" applyNumberFormat="1" applyFont="1" applyFill="1" applyBorder="1" applyAlignment="1">
      <alignment horizontal="right" vertical="distributed" wrapText="1" indent="1"/>
    </xf>
    <xf numFmtId="168" fontId="25" fillId="0" borderId="67" xfId="77" applyNumberFormat="1" applyFont="1" applyFill="1" applyBorder="1" applyAlignment="1">
      <alignment horizontal="right" vertical="distributed" wrapText="1" indent="1"/>
    </xf>
    <xf numFmtId="168" fontId="27" fillId="0" borderId="66" xfId="77" applyNumberFormat="1" applyFont="1" applyFill="1" applyBorder="1" applyAlignment="1">
      <alignment horizontal="right" vertical="distributed" wrapText="1" indent="1"/>
    </xf>
    <xf numFmtId="168" fontId="27" fillId="0" borderId="67" xfId="77" applyNumberFormat="1" applyFont="1" applyFill="1" applyBorder="1" applyAlignment="1">
      <alignment horizontal="right" vertical="distributed" wrapText="1" indent="1"/>
    </xf>
    <xf numFmtId="168" fontId="25" fillId="0" borderId="69" xfId="77" applyNumberFormat="1" applyFont="1" applyFill="1" applyBorder="1" applyAlignment="1">
      <alignment horizontal="right" vertical="distributed" wrapText="1" indent="1"/>
    </xf>
    <xf numFmtId="168" fontId="25" fillId="0" borderId="70" xfId="77" applyNumberFormat="1" applyFont="1" applyFill="1" applyBorder="1" applyAlignment="1">
      <alignment horizontal="right" vertical="distributed" wrapText="1" indent="1"/>
    </xf>
    <xf numFmtId="168" fontId="25" fillId="0" borderId="71" xfId="77" applyNumberFormat="1" applyFont="1" applyFill="1" applyBorder="1" applyAlignment="1">
      <alignment horizontal="right" vertical="distributed" wrapText="1" indent="1"/>
    </xf>
    <xf numFmtId="3" fontId="11" fillId="0" borderId="24" xfId="0" applyNumberFormat="1" applyFont="1" applyFill="1" applyBorder="1" applyAlignment="1">
      <alignment horizontal="right"/>
    </xf>
    <xf numFmtId="49" fontId="2" fillId="12" borderId="24" xfId="0" applyNumberFormat="1" applyFont="1" applyFill="1" applyBorder="1" applyAlignment="1">
      <alignment horizontal="center" vertical="center" wrapText="1"/>
    </xf>
    <xf numFmtId="49" fontId="2" fillId="13" borderId="28" xfId="1" applyNumberFormat="1" applyFont="1" applyFill="1" applyBorder="1" applyAlignment="1">
      <alignment horizontal="center" vertical="center"/>
    </xf>
    <xf numFmtId="0" fontId="2" fillId="13" borderId="29" xfId="1" applyNumberFormat="1" applyFont="1" applyFill="1" applyBorder="1" applyAlignment="1">
      <alignment horizontal="center" vertical="center"/>
    </xf>
    <xf numFmtId="0" fontId="2" fillId="13" borderId="30" xfId="1" applyNumberFormat="1" applyFont="1" applyFill="1" applyBorder="1" applyAlignment="1">
      <alignment horizontal="center" vertical="center"/>
    </xf>
    <xf numFmtId="0" fontId="2" fillId="13" borderId="34" xfId="1" applyNumberFormat="1" applyFont="1" applyFill="1" applyBorder="1" applyAlignment="1">
      <alignment horizontal="center" vertical="center"/>
    </xf>
    <xf numFmtId="0" fontId="2" fillId="13" borderId="35" xfId="1" applyNumberFormat="1" applyFont="1" applyFill="1" applyBorder="1" applyAlignment="1">
      <alignment horizontal="center" vertical="center"/>
    </xf>
    <xf numFmtId="0" fontId="2" fillId="13" borderId="36" xfId="1" applyNumberFormat="1" applyFont="1" applyFill="1" applyBorder="1" applyAlignment="1">
      <alignment horizontal="center" vertical="center"/>
    </xf>
    <xf numFmtId="49" fontId="2" fillId="13" borderId="31" xfId="1" applyNumberFormat="1" applyFont="1" applyFill="1" applyBorder="1" applyAlignment="1">
      <alignment horizontal="center" vertical="center"/>
    </xf>
    <xf numFmtId="0" fontId="7" fillId="2" borderId="32" xfId="1" applyNumberFormat="1" applyFont="1" applyFill="1" applyBorder="1" applyAlignment="1">
      <alignment horizontal="center" vertical="center"/>
    </xf>
    <xf numFmtId="0" fontId="7" fillId="2" borderId="33" xfId="1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center" vertical="center" wrapText="1"/>
    </xf>
    <xf numFmtId="49" fontId="2" fillId="9" borderId="27" xfId="0" applyNumberFormat="1" applyFont="1" applyFill="1" applyBorder="1" applyAlignment="1">
      <alignment horizontal="center" vertical="center" wrapText="1"/>
    </xf>
    <xf numFmtId="49" fontId="2" fillId="12" borderId="24" xfId="0" applyNumberFormat="1" applyFont="1" applyFill="1" applyBorder="1" applyAlignment="1">
      <alignment horizontal="center" vertical="center"/>
    </xf>
    <xf numFmtId="0" fontId="2" fillId="12" borderId="24" xfId="0" applyNumberFormat="1" applyFont="1" applyFill="1" applyBorder="1" applyAlignment="1">
      <alignment horizontal="center" vertical="center"/>
    </xf>
    <xf numFmtId="49" fontId="2" fillId="12" borderId="24" xfId="0" applyNumberFormat="1" applyFont="1" applyFill="1" applyBorder="1" applyAlignment="1">
      <alignment horizontal="center" vertical="center" wrapText="1"/>
    </xf>
    <xf numFmtId="164" fontId="2" fillId="12" borderId="24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19" fillId="0" borderId="51" xfId="0" applyNumberFormat="1" applyFont="1" applyFill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49" fontId="18" fillId="12" borderId="24" xfId="0" applyNumberFormat="1" applyFont="1" applyFill="1" applyBorder="1" applyAlignment="1">
      <alignment horizontal="center" vertical="center"/>
    </xf>
    <xf numFmtId="0" fontId="18" fillId="12" borderId="24" xfId="0" applyNumberFormat="1" applyFont="1" applyFill="1" applyBorder="1" applyAlignment="1">
      <alignment horizontal="center" vertical="center"/>
    </xf>
    <xf numFmtId="49" fontId="0" fillId="10" borderId="26" xfId="0" applyNumberFormat="1" applyFont="1" applyFill="1" applyBorder="1" applyAlignment="1">
      <alignment horizontal="center" vertical="center" wrapText="1"/>
    </xf>
    <xf numFmtId="49" fontId="0" fillId="10" borderId="27" xfId="0" applyNumberFormat="1" applyFont="1" applyFill="1" applyBorder="1" applyAlignment="1">
      <alignment horizontal="center" vertical="center" wrapText="1"/>
    </xf>
  </cellXfs>
  <cellStyles count="10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 2 2" xfId="33"/>
    <cellStyle name="Comma 3" xfId="34"/>
    <cellStyle name="Comma 4" xfId="35"/>
    <cellStyle name="Comma 5" xfId="36"/>
    <cellStyle name="Comma 5 2" xfId="37"/>
    <cellStyle name="Comma 6" xfId="38"/>
    <cellStyle name="Comma 6 2" xfId="39"/>
    <cellStyle name="Comma 7" xfId="3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 dec" xfId="49"/>
    <cellStyle name="Normal" xfId="0" builtinId="0"/>
    <cellStyle name="Normal 10" xfId="106"/>
    <cellStyle name="Normal 2" xfId="50"/>
    <cellStyle name="Normal 2 2" xfId="51"/>
    <cellStyle name="Normal 2 3" xfId="52"/>
    <cellStyle name="Normal 2 4" xfId="53"/>
    <cellStyle name="Normal 2 5" xfId="54"/>
    <cellStyle name="Normal 3" xfId="55"/>
    <cellStyle name="Normal 3 2" xfId="56"/>
    <cellStyle name="Normal 4" xfId="57"/>
    <cellStyle name="Normal 4 2" xfId="58"/>
    <cellStyle name="Normal 4 3" xfId="59"/>
    <cellStyle name="Normal 4_ตย(1).ตาราง ต้น 55data update-ตามตารางเอม" xfId="60"/>
    <cellStyle name="Normal 5" xfId="61"/>
    <cellStyle name="Normal 6" xfId="62"/>
    <cellStyle name="Normal 7" xfId="63"/>
    <cellStyle name="Normal 7 2" xfId="64"/>
    <cellStyle name="Normal 7 3" xfId="65"/>
    <cellStyle name="Normal 8" xfId="2"/>
    <cellStyle name="Normal 9" xfId="105"/>
    <cellStyle name="Note" xfId="66"/>
    <cellStyle name="Output" xfId="67"/>
    <cellStyle name="Title" xfId="68"/>
    <cellStyle name="Total" xfId="69"/>
    <cellStyle name="Warning Text" xfId="70"/>
    <cellStyle name="เครื่องหมายจุลภาค 2" xfId="71"/>
    <cellStyle name="เครื่องหมายจุลภาค 2 2" xfId="72"/>
    <cellStyle name="เครื่องหมายจุลภาค 3" xfId="73"/>
    <cellStyle name="เครื่องหมายจุลภาค 3 2" xfId="74"/>
    <cellStyle name="เครื่องหมายจุลภาค 4" xfId="75"/>
    <cellStyle name="เครื่องหมายจุลภาค 4 2" xfId="76"/>
    <cellStyle name="เครื่องหมายจุลภาค 4 3" xfId="77"/>
    <cellStyle name="เครื่องหมายจุลภาค 5" xfId="78"/>
    <cellStyle name="เครื่องหมายจุลภาค 5 2" xfId="79"/>
    <cellStyle name="เครื่องหมายจุลภาค 6" xfId="80"/>
    <cellStyle name="เครื่องหมายจุลภาค 6 2" xfId="81"/>
    <cellStyle name="เครื่องหมายจุลภาค 7" xfId="82"/>
    <cellStyle name="เครื่องหมายจุลภาค 7 2" xfId="83"/>
    <cellStyle name="เครื่องหมายจุลภาค 8" xfId="101"/>
    <cellStyle name="เครื่องหมายจุลภาค 9" xfId="103"/>
    <cellStyle name="เปอร์เซ็นต์ 2" xfId="98"/>
    <cellStyle name="เปอร์เซ็นต์ 3" xfId="99"/>
    <cellStyle name="ปกติ 10" xfId="84"/>
    <cellStyle name="ปกติ 11" xfId="102"/>
    <cellStyle name="ปกติ 12" xfId="104"/>
    <cellStyle name="ปกติ 2" xfId="1"/>
    <cellStyle name="ปกติ 2 2" xfId="86"/>
    <cellStyle name="ปกติ 2 3" xfId="87"/>
    <cellStyle name="ปกติ 2 4" xfId="100"/>
    <cellStyle name="ปกติ 2 5" xfId="85"/>
    <cellStyle name="ปกติ 3" xfId="88"/>
    <cellStyle name="ปกติ 4" xfId="89"/>
    <cellStyle name="ปกติ 5" xfId="90"/>
    <cellStyle name="ปกติ 5 2" xfId="91"/>
    <cellStyle name="ปกติ 5 3" xfId="92"/>
    <cellStyle name="ปกติ 6" xfId="93"/>
    <cellStyle name="ปกติ 6 2" xfId="94"/>
    <cellStyle name="ปกติ 7" xfId="95"/>
    <cellStyle name="ปกติ 8" xfId="96"/>
    <cellStyle name="ปกติ 9" xfId="97"/>
    <cellStyle name="ปกติ_5.ตารางที่ 1 จ่ายจริง ต้นทุน 2553_(21ก.พ.54)" xfId="4"/>
  </cellStyles>
  <dxfs count="0"/>
  <tableStyles count="0" defaultTableStyle="TableStyleMedium9" defaultPivotStyle="PivotStyleLight16"/>
  <colors>
    <mruColors>
      <color rgb="FF00FFFF"/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19" workbookViewId="0">
      <selection activeCell="D36" sqref="D36:F36"/>
    </sheetView>
  </sheetViews>
  <sheetFormatPr defaultColWidth="9" defaultRowHeight="18" customHeight="1"/>
  <cols>
    <col min="1" max="1" width="1.375" style="28" customWidth="1"/>
    <col min="2" max="2" width="2.125" style="28" customWidth="1"/>
    <col min="3" max="3" width="23" style="28" customWidth="1"/>
    <col min="4" max="4" width="15.5" style="28" customWidth="1"/>
    <col min="5" max="5" width="16.125" style="28" customWidth="1"/>
    <col min="6" max="6" width="15.625" style="28" customWidth="1"/>
    <col min="7" max="7" width="12.625" style="28" customWidth="1"/>
    <col min="8" max="8" width="12.375" style="28" customWidth="1"/>
    <col min="9" max="9" width="10.875" style="28" customWidth="1"/>
    <col min="10" max="10" width="13.5" style="28" customWidth="1"/>
    <col min="11" max="256" width="9" style="28" customWidth="1"/>
    <col min="257" max="16384" width="9" style="59"/>
  </cols>
  <sheetData>
    <row r="1" spans="1:10" ht="21.6" customHeight="1">
      <c r="A1" s="67" t="s">
        <v>104</v>
      </c>
      <c r="B1" s="68"/>
      <c r="C1" s="24"/>
      <c r="D1" s="69"/>
      <c r="E1" s="70"/>
      <c r="F1" s="70"/>
      <c r="G1" s="71"/>
      <c r="H1" s="24"/>
      <c r="I1" s="24"/>
      <c r="J1" s="24"/>
    </row>
    <row r="2" spans="1:10" ht="21" customHeight="1">
      <c r="A2" s="72"/>
      <c r="B2" s="73"/>
      <c r="C2" s="31"/>
      <c r="D2" s="74"/>
      <c r="E2" s="74"/>
      <c r="F2" s="74"/>
      <c r="G2" s="71"/>
      <c r="H2" s="24"/>
      <c r="I2" s="24"/>
      <c r="J2" s="24"/>
    </row>
    <row r="3" spans="1:10" ht="23.45" customHeight="1">
      <c r="A3" s="219" t="s">
        <v>0</v>
      </c>
      <c r="B3" s="220"/>
      <c r="C3" s="221"/>
      <c r="D3" s="225" t="s">
        <v>1</v>
      </c>
      <c r="E3" s="226"/>
      <c r="F3" s="227"/>
      <c r="G3" s="75"/>
      <c r="H3" s="24"/>
      <c r="I3" s="24"/>
      <c r="J3" s="24"/>
    </row>
    <row r="4" spans="1:10" ht="39" customHeight="1">
      <c r="A4" s="222"/>
      <c r="B4" s="223"/>
      <c r="C4" s="224"/>
      <c r="D4" s="76" t="s">
        <v>2</v>
      </c>
      <c r="E4" s="77" t="s">
        <v>3</v>
      </c>
      <c r="F4" s="78" t="s">
        <v>4</v>
      </c>
      <c r="G4" s="79" t="s">
        <v>5</v>
      </c>
      <c r="H4" s="80" t="s">
        <v>6</v>
      </c>
      <c r="I4" s="81" t="s">
        <v>7</v>
      </c>
      <c r="J4" s="82" t="s">
        <v>8</v>
      </c>
    </row>
    <row r="5" spans="1:10" ht="19.149999999999999" customHeight="1">
      <c r="A5" s="83" t="s">
        <v>9</v>
      </c>
      <c r="B5" s="84"/>
      <c r="C5" s="85"/>
      <c r="D5" s="86">
        <v>3486371377.1065512</v>
      </c>
      <c r="E5" s="87">
        <v>1884337695.3505106</v>
      </c>
      <c r="F5" s="88">
        <v>5370709072.4570618</v>
      </c>
      <c r="G5" s="34"/>
      <c r="H5" s="89"/>
      <c r="I5" s="24"/>
      <c r="J5" s="24"/>
    </row>
    <row r="6" spans="1:10" ht="19.149999999999999" customHeight="1">
      <c r="A6" s="90" t="s">
        <v>10</v>
      </c>
      <c r="B6" s="91"/>
      <c r="C6" s="92"/>
      <c r="D6" s="93">
        <v>2377146900.7554164</v>
      </c>
      <c r="E6" s="94">
        <v>1164446507.3741183</v>
      </c>
      <c r="F6" s="95">
        <v>3541593408.1295347</v>
      </c>
      <c r="G6" s="34"/>
      <c r="H6" s="24"/>
      <c r="I6" s="24"/>
      <c r="J6" s="24"/>
    </row>
    <row r="7" spans="1:10" ht="19.149999999999999" customHeight="1">
      <c r="A7" s="96"/>
      <c r="B7" s="97" t="s">
        <v>11</v>
      </c>
      <c r="C7" s="98"/>
      <c r="D7" s="99">
        <v>154583969.51513577</v>
      </c>
      <c r="E7" s="100">
        <v>81312217.410224259</v>
      </c>
      <c r="F7" s="101">
        <v>235896186.92536002</v>
      </c>
      <c r="G7" s="40">
        <f>SUM(G8:G10)</f>
        <v>400</v>
      </c>
      <c r="H7" s="41">
        <f>SUM(H8:H10)</f>
        <v>870</v>
      </c>
      <c r="I7" s="41">
        <f>SUM(I8:I10)</f>
        <v>119100</v>
      </c>
      <c r="J7" s="42">
        <f>F7/H7</f>
        <v>271145.04244294256</v>
      </c>
    </row>
    <row r="8" spans="1:10" ht="19.149999999999999" customHeight="1">
      <c r="A8" s="96"/>
      <c r="B8" s="97"/>
      <c r="C8" s="102" t="s">
        <v>12</v>
      </c>
      <c r="D8" s="99"/>
      <c r="E8" s="100"/>
      <c r="F8" s="103">
        <f>$F$7/$I$7*$I8</f>
        <v>71303633.327564746</v>
      </c>
      <c r="G8" s="104">
        <v>120</v>
      </c>
      <c r="H8" s="105">
        <v>300</v>
      </c>
      <c r="I8" s="41">
        <f>G8*H8</f>
        <v>36000</v>
      </c>
      <c r="J8" s="42">
        <f>F8/H8</f>
        <v>237678.77775854914</v>
      </c>
    </row>
    <row r="9" spans="1:10" ht="19.149999999999999" customHeight="1">
      <c r="A9" s="96"/>
      <c r="B9" s="97"/>
      <c r="C9" s="102" t="s">
        <v>12</v>
      </c>
      <c r="D9" s="99"/>
      <c r="E9" s="100"/>
      <c r="F9" s="103">
        <f>$F$7/$I$7*$I9</f>
        <v>133694312.48918389</v>
      </c>
      <c r="G9" s="104">
        <v>150</v>
      </c>
      <c r="H9" s="105">
        <v>450</v>
      </c>
      <c r="I9" s="41">
        <f>G9*H9</f>
        <v>67500</v>
      </c>
      <c r="J9" s="42">
        <f>F9/H9</f>
        <v>297098.47219818644</v>
      </c>
    </row>
    <row r="10" spans="1:10" ht="19.149999999999999" customHeight="1">
      <c r="A10" s="96"/>
      <c r="B10" s="97"/>
      <c r="C10" s="102" t="s">
        <v>12</v>
      </c>
      <c r="D10" s="99"/>
      <c r="E10" s="100"/>
      <c r="F10" s="103">
        <f>$F$7/$I$7*$I10</f>
        <v>30898241.10861139</v>
      </c>
      <c r="G10" s="104">
        <v>130</v>
      </c>
      <c r="H10" s="105">
        <v>120</v>
      </c>
      <c r="I10" s="41">
        <f>G10*H10</f>
        <v>15600</v>
      </c>
      <c r="J10" s="42">
        <f>F10/H10</f>
        <v>257485.34257176158</v>
      </c>
    </row>
    <row r="11" spans="1:10" ht="20.45" customHeight="1">
      <c r="A11" s="96"/>
      <c r="B11" s="97" t="s">
        <v>13</v>
      </c>
      <c r="C11" s="98"/>
      <c r="D11" s="99">
        <v>127206034.63743369</v>
      </c>
      <c r="E11" s="100">
        <v>82192232.299990669</v>
      </c>
      <c r="F11" s="106">
        <v>209398266.93742436</v>
      </c>
      <c r="G11" s="34"/>
      <c r="H11" s="24"/>
      <c r="I11" s="24"/>
      <c r="J11" s="24"/>
    </row>
    <row r="12" spans="1:10" ht="20.45" customHeight="1">
      <c r="A12" s="96"/>
      <c r="B12" s="97" t="s">
        <v>14</v>
      </c>
      <c r="C12" s="98"/>
      <c r="D12" s="99">
        <v>124396221.99281681</v>
      </c>
      <c r="E12" s="100">
        <v>63672565.270104349</v>
      </c>
      <c r="F12" s="106">
        <v>188068787.26292115</v>
      </c>
      <c r="G12" s="34"/>
      <c r="H12" s="24"/>
      <c r="I12" s="24"/>
      <c r="J12" s="24"/>
    </row>
    <row r="13" spans="1:10" ht="20.45" customHeight="1">
      <c r="A13" s="96"/>
      <c r="B13" s="97" t="s">
        <v>15</v>
      </c>
      <c r="C13" s="98"/>
      <c r="D13" s="99">
        <v>150290415.53248745</v>
      </c>
      <c r="E13" s="100">
        <v>64417209.02759999</v>
      </c>
      <c r="F13" s="106">
        <v>214707624.56008744</v>
      </c>
      <c r="G13" s="34"/>
      <c r="H13" s="24"/>
      <c r="I13" s="24"/>
      <c r="J13" s="24"/>
    </row>
    <row r="14" spans="1:10" ht="20.45" customHeight="1">
      <c r="A14" s="96"/>
      <c r="B14" s="97" t="s">
        <v>16</v>
      </c>
      <c r="C14" s="98"/>
      <c r="D14" s="99">
        <v>488235724.80520266</v>
      </c>
      <c r="E14" s="100">
        <v>198138563.45303327</v>
      </c>
      <c r="F14" s="106">
        <v>686374288.25823593</v>
      </c>
      <c r="G14" s="34"/>
      <c r="H14" s="24"/>
      <c r="I14" s="24"/>
      <c r="J14" s="24"/>
    </row>
    <row r="15" spans="1:10" ht="20.45" customHeight="1">
      <c r="A15" s="96"/>
      <c r="B15" s="97" t="s">
        <v>17</v>
      </c>
      <c r="C15" s="98"/>
      <c r="D15" s="99">
        <v>89777564.645892829</v>
      </c>
      <c r="E15" s="100">
        <v>41341065.663780242</v>
      </c>
      <c r="F15" s="106">
        <v>131118630.30967307</v>
      </c>
      <c r="G15" s="34"/>
      <c r="H15" s="24"/>
      <c r="I15" s="24"/>
      <c r="J15" s="24"/>
    </row>
    <row r="16" spans="1:10" ht="20.45" customHeight="1">
      <c r="A16" s="96"/>
      <c r="B16" s="97" t="s">
        <v>18</v>
      </c>
      <c r="C16" s="98"/>
      <c r="D16" s="99">
        <v>256193261.46745017</v>
      </c>
      <c r="E16" s="100">
        <v>136819215.29892096</v>
      </c>
      <c r="F16" s="106">
        <v>393012476.76637113</v>
      </c>
      <c r="G16" s="34"/>
      <c r="H16" s="24"/>
      <c r="I16" s="24"/>
      <c r="J16" s="24"/>
    </row>
    <row r="17" spans="1:10" ht="20.45" customHeight="1">
      <c r="A17" s="96"/>
      <c r="B17" s="97" t="s">
        <v>19</v>
      </c>
      <c r="C17" s="98"/>
      <c r="D17" s="99">
        <v>155463298.43712065</v>
      </c>
      <c r="E17" s="100">
        <v>95054164.307817549</v>
      </c>
      <c r="F17" s="106">
        <v>250517462.74493819</v>
      </c>
      <c r="G17" s="34"/>
      <c r="H17" s="24"/>
      <c r="I17" s="24"/>
      <c r="J17" s="24"/>
    </row>
    <row r="18" spans="1:10" ht="20.45" customHeight="1">
      <c r="A18" s="96"/>
      <c r="B18" s="97" t="s">
        <v>20</v>
      </c>
      <c r="C18" s="98"/>
      <c r="D18" s="99">
        <v>318613555.25411701</v>
      </c>
      <c r="E18" s="100">
        <v>96116203.179581493</v>
      </c>
      <c r="F18" s="106">
        <v>414729758.43369853</v>
      </c>
      <c r="G18" s="34"/>
      <c r="H18" s="24"/>
      <c r="I18" s="24"/>
      <c r="J18" s="24"/>
    </row>
    <row r="19" spans="1:10" ht="20.45" customHeight="1">
      <c r="A19" s="96"/>
      <c r="B19" s="107"/>
      <c r="C19" s="50" t="s">
        <v>21</v>
      </c>
      <c r="D19" s="108">
        <v>187289677.16633743</v>
      </c>
      <c r="E19" s="109">
        <v>61972367.162173718</v>
      </c>
      <c r="F19" s="110">
        <v>249262044.32851115</v>
      </c>
      <c r="G19" s="34"/>
      <c r="H19" s="24"/>
      <c r="I19" s="24"/>
      <c r="J19" s="24"/>
    </row>
    <row r="20" spans="1:10" ht="20.45" customHeight="1">
      <c r="A20" s="111"/>
      <c r="B20" s="112"/>
      <c r="C20" s="50" t="s">
        <v>22</v>
      </c>
      <c r="D20" s="108">
        <v>131323878.08777958</v>
      </c>
      <c r="E20" s="109">
        <v>34143836.017407775</v>
      </c>
      <c r="F20" s="110">
        <v>165467714.10518736</v>
      </c>
      <c r="G20" s="34"/>
      <c r="H20" s="24"/>
      <c r="I20" s="24"/>
      <c r="J20" s="24"/>
    </row>
    <row r="21" spans="1:10" ht="20.45" customHeight="1">
      <c r="A21" s="96"/>
      <c r="B21" s="97" t="s">
        <v>23</v>
      </c>
      <c r="C21" s="98"/>
      <c r="D21" s="99">
        <v>180086682.09143496</v>
      </c>
      <c r="E21" s="100">
        <v>106891564.60474974</v>
      </c>
      <c r="F21" s="106">
        <v>286978246.69618469</v>
      </c>
      <c r="G21" s="34"/>
      <c r="H21" s="24"/>
      <c r="I21" s="24"/>
      <c r="J21" s="24"/>
    </row>
    <row r="22" spans="1:10" ht="20.45" customHeight="1">
      <c r="A22" s="96"/>
      <c r="B22" s="97" t="s">
        <v>24</v>
      </c>
      <c r="C22" s="98"/>
      <c r="D22" s="99">
        <v>90165558.115486354</v>
      </c>
      <c r="E22" s="100">
        <v>51746443.279846579</v>
      </c>
      <c r="F22" s="106">
        <v>141912001.39533293</v>
      </c>
      <c r="G22" s="34"/>
      <c r="H22" s="24"/>
      <c r="I22" s="24"/>
      <c r="J22" s="24"/>
    </row>
    <row r="23" spans="1:10" ht="20.45" customHeight="1">
      <c r="A23" s="96"/>
      <c r="B23" s="97" t="s">
        <v>25</v>
      </c>
      <c r="C23" s="98"/>
      <c r="D23" s="99">
        <v>49292020.088704787</v>
      </c>
      <c r="E23" s="100">
        <v>26151778.449090578</v>
      </c>
      <c r="F23" s="106">
        <v>75443798.537795365</v>
      </c>
      <c r="G23" s="34"/>
      <c r="H23" s="24"/>
      <c r="I23" s="24"/>
      <c r="J23" s="24"/>
    </row>
    <row r="24" spans="1:10" ht="20.45" customHeight="1">
      <c r="A24" s="96"/>
      <c r="B24" s="97" t="s">
        <v>26</v>
      </c>
      <c r="C24" s="98"/>
      <c r="D24" s="99">
        <v>147679053.53292665</v>
      </c>
      <c r="E24" s="100">
        <v>87146213.736565024</v>
      </c>
      <c r="F24" s="106">
        <v>234825267.26949167</v>
      </c>
      <c r="G24" s="34"/>
      <c r="H24" s="24"/>
      <c r="I24" s="24"/>
      <c r="J24" s="24"/>
    </row>
    <row r="25" spans="1:10" ht="20.45" customHeight="1">
      <c r="A25" s="96"/>
      <c r="B25" s="97" t="s">
        <v>27</v>
      </c>
      <c r="C25" s="98"/>
      <c r="D25" s="99">
        <v>33501333.568354078</v>
      </c>
      <c r="E25" s="100">
        <v>24315122.741259404</v>
      </c>
      <c r="F25" s="106">
        <v>57816456.309613481</v>
      </c>
      <c r="G25" s="34"/>
      <c r="H25" s="24"/>
      <c r="I25" s="24"/>
      <c r="J25" s="24"/>
    </row>
    <row r="26" spans="1:10" ht="20.45" customHeight="1">
      <c r="A26" s="96"/>
      <c r="B26" s="97" t="s">
        <v>28</v>
      </c>
      <c r="C26" s="98"/>
      <c r="D26" s="99">
        <v>11662207.070852842</v>
      </c>
      <c r="E26" s="100">
        <v>9131948.6515541114</v>
      </c>
      <c r="F26" s="113">
        <v>20794155.722406954</v>
      </c>
      <c r="G26" s="34"/>
      <c r="H26" s="24"/>
      <c r="I26" s="24"/>
      <c r="J26" s="24"/>
    </row>
    <row r="27" spans="1:10" ht="20.45" customHeight="1">
      <c r="A27" s="90" t="s">
        <v>30</v>
      </c>
      <c r="B27" s="91"/>
      <c r="C27" s="92"/>
      <c r="D27" s="93">
        <v>545068932.09981918</v>
      </c>
      <c r="E27" s="94">
        <v>317680352.81724626</v>
      </c>
      <c r="F27" s="95">
        <v>862749284.91706538</v>
      </c>
      <c r="G27" s="34"/>
      <c r="H27" s="24"/>
      <c r="I27" s="24"/>
      <c r="J27" s="24"/>
    </row>
    <row r="28" spans="1:10" ht="20.45" customHeight="1">
      <c r="A28" s="111"/>
      <c r="B28" s="97" t="s">
        <v>31</v>
      </c>
      <c r="C28" s="114"/>
      <c r="D28" s="99">
        <v>140440164.64189699</v>
      </c>
      <c r="E28" s="100">
        <v>75101126.113469392</v>
      </c>
      <c r="F28" s="115">
        <v>215541290.75536638</v>
      </c>
      <c r="G28" s="34"/>
      <c r="H28" s="24"/>
      <c r="I28" s="24"/>
      <c r="J28" s="24"/>
    </row>
    <row r="29" spans="1:10" ht="20.45" customHeight="1">
      <c r="A29" s="111"/>
      <c r="B29" s="97" t="s">
        <v>32</v>
      </c>
      <c r="C29" s="114"/>
      <c r="D29" s="99">
        <v>140107268.53377855</v>
      </c>
      <c r="E29" s="100">
        <v>84475980.47308746</v>
      </c>
      <c r="F29" s="106">
        <v>224583249.00686601</v>
      </c>
      <c r="G29" s="34"/>
      <c r="H29" s="24"/>
      <c r="I29" s="24"/>
      <c r="J29" s="24"/>
    </row>
    <row r="30" spans="1:10" ht="20.45" customHeight="1">
      <c r="A30" s="111"/>
      <c r="B30" s="97" t="s">
        <v>33</v>
      </c>
      <c r="C30" s="114"/>
      <c r="D30" s="99">
        <v>57921745.128050566</v>
      </c>
      <c r="E30" s="100">
        <v>42338516.676912233</v>
      </c>
      <c r="F30" s="106">
        <v>100260261.8049628</v>
      </c>
      <c r="G30" s="34"/>
      <c r="H30" s="24"/>
      <c r="I30" s="24"/>
      <c r="J30" s="24"/>
    </row>
    <row r="31" spans="1:10" ht="20.45" customHeight="1">
      <c r="A31" s="111"/>
      <c r="B31" s="97" t="s">
        <v>34</v>
      </c>
      <c r="C31" s="114"/>
      <c r="D31" s="99">
        <v>180087645.8740958</v>
      </c>
      <c r="E31" s="100">
        <v>92094560.001356065</v>
      </c>
      <c r="F31" s="106">
        <v>272182205.87545186</v>
      </c>
      <c r="G31" s="34"/>
      <c r="H31" s="116"/>
      <c r="I31" s="116"/>
      <c r="J31" s="116"/>
    </row>
    <row r="32" spans="1:10" ht="20.45" customHeight="1">
      <c r="A32" s="111"/>
      <c r="B32" s="97" t="s">
        <v>35</v>
      </c>
      <c r="C32" s="114"/>
      <c r="D32" s="99">
        <v>26512107.921997353</v>
      </c>
      <c r="E32" s="100">
        <v>23670169.552421093</v>
      </c>
      <c r="F32" s="113">
        <v>50182277.474418446</v>
      </c>
      <c r="G32" s="34"/>
      <c r="H32" s="24"/>
      <c r="I32" s="24"/>
      <c r="J32" s="24"/>
    </row>
    <row r="33" spans="1:10" ht="20.45" customHeight="1">
      <c r="A33" s="90" t="s">
        <v>36</v>
      </c>
      <c r="B33" s="91"/>
      <c r="C33" s="92"/>
      <c r="D33" s="93">
        <v>421698397.94076318</v>
      </c>
      <c r="E33" s="94">
        <v>230629719.61080423</v>
      </c>
      <c r="F33" s="95">
        <v>652328117.55156744</v>
      </c>
      <c r="G33" s="34"/>
      <c r="H33" s="24"/>
      <c r="I33" s="24"/>
      <c r="J33" s="24"/>
    </row>
    <row r="34" spans="1:10" ht="20.45" customHeight="1">
      <c r="A34" s="111"/>
      <c r="B34" s="97" t="s">
        <v>37</v>
      </c>
      <c r="C34" s="114"/>
      <c r="D34" s="99">
        <v>50291978.498508051</v>
      </c>
      <c r="E34" s="100">
        <v>30170453.933899358</v>
      </c>
      <c r="F34" s="115">
        <v>80462432.432407409</v>
      </c>
      <c r="G34" s="34"/>
      <c r="H34" s="24"/>
      <c r="I34" s="24"/>
      <c r="J34" s="24"/>
    </row>
    <row r="35" spans="1:10" ht="20.45" customHeight="1">
      <c r="A35" s="111"/>
      <c r="B35" s="97" t="s">
        <v>38</v>
      </c>
      <c r="C35" s="114"/>
      <c r="D35" s="99">
        <v>74970817.561377615</v>
      </c>
      <c r="E35" s="100">
        <v>52715690.672999665</v>
      </c>
      <c r="F35" s="106">
        <v>127686508.23437728</v>
      </c>
      <c r="G35" s="34"/>
      <c r="H35" s="24"/>
      <c r="I35" s="24"/>
      <c r="J35" s="24"/>
    </row>
    <row r="36" spans="1:10" ht="20.45" customHeight="1">
      <c r="A36" s="111"/>
      <c r="B36" s="97" t="s">
        <v>39</v>
      </c>
      <c r="C36" s="114"/>
      <c r="D36" s="99">
        <v>176893081.32203966</v>
      </c>
      <c r="E36" s="100">
        <v>81759063.943337023</v>
      </c>
      <c r="F36" s="106">
        <v>258652145.26537669</v>
      </c>
      <c r="G36" s="34"/>
      <c r="H36" s="24"/>
      <c r="I36" s="24"/>
      <c r="J36" s="24"/>
    </row>
    <row r="37" spans="1:10" ht="20.45" customHeight="1">
      <c r="A37" s="111"/>
      <c r="B37" s="97" t="s">
        <v>40</v>
      </c>
      <c r="C37" s="114"/>
      <c r="D37" s="99">
        <v>90442350.965832964</v>
      </c>
      <c r="E37" s="100">
        <v>42538656.430518448</v>
      </c>
      <c r="F37" s="106">
        <v>132981007.39635141</v>
      </c>
      <c r="G37" s="34"/>
      <c r="H37" s="116"/>
      <c r="I37" s="116"/>
      <c r="J37" s="116"/>
    </row>
    <row r="38" spans="1:10" ht="20.45" customHeight="1">
      <c r="A38" s="111"/>
      <c r="B38" s="97" t="s">
        <v>41</v>
      </c>
      <c r="C38" s="114"/>
      <c r="D38" s="99">
        <v>29100169.593004905</v>
      </c>
      <c r="E38" s="100">
        <v>23445854.630049743</v>
      </c>
      <c r="F38" s="113">
        <v>52546024.223054647</v>
      </c>
      <c r="G38" s="34"/>
      <c r="H38" s="24"/>
      <c r="I38" s="24"/>
      <c r="J38" s="24"/>
    </row>
    <row r="39" spans="1:10" ht="20.45" customHeight="1">
      <c r="A39" s="90" t="s">
        <v>42</v>
      </c>
      <c r="B39" s="91"/>
      <c r="C39" s="92"/>
      <c r="D39" s="93">
        <v>142457146.31055254</v>
      </c>
      <c r="E39" s="94">
        <v>171581115.54834187</v>
      </c>
      <c r="F39" s="95">
        <v>314038261.85889441</v>
      </c>
      <c r="G39" s="34"/>
      <c r="H39" s="24"/>
      <c r="I39" s="24"/>
      <c r="J39" s="24"/>
    </row>
    <row r="40" spans="1:10" ht="20.45" customHeight="1">
      <c r="A40" s="111"/>
      <c r="B40" s="97" t="s">
        <v>43</v>
      </c>
      <c r="C40" s="114"/>
      <c r="D40" s="99">
        <v>36327013.248575695</v>
      </c>
      <c r="E40" s="100">
        <v>42173952.296332516</v>
      </c>
      <c r="F40" s="115">
        <v>78500965.544908211</v>
      </c>
      <c r="G40" s="34"/>
      <c r="H40" s="24"/>
      <c r="I40" s="24"/>
      <c r="J40" s="24"/>
    </row>
    <row r="41" spans="1:10" ht="20.45" customHeight="1">
      <c r="A41" s="111"/>
      <c r="B41" s="97" t="s">
        <v>44</v>
      </c>
      <c r="C41" s="114"/>
      <c r="D41" s="99">
        <v>51537167.972183071</v>
      </c>
      <c r="E41" s="100">
        <v>57412382.854840644</v>
      </c>
      <c r="F41" s="106">
        <v>108949550.82702371</v>
      </c>
      <c r="G41" s="34"/>
      <c r="H41" s="24"/>
      <c r="I41" s="24"/>
      <c r="J41" s="24"/>
    </row>
    <row r="42" spans="1:10" ht="20.45" customHeight="1">
      <c r="A42" s="111"/>
      <c r="B42" s="97" t="s">
        <v>45</v>
      </c>
      <c r="C42" s="114"/>
      <c r="D42" s="99">
        <v>28458165.851877499</v>
      </c>
      <c r="E42" s="100">
        <v>39736979.929643169</v>
      </c>
      <c r="F42" s="106">
        <v>68195145.781520665</v>
      </c>
      <c r="G42" s="34"/>
      <c r="H42" s="24"/>
      <c r="I42" s="24"/>
      <c r="J42" s="24"/>
    </row>
    <row r="43" spans="1:10" ht="20.45" customHeight="1">
      <c r="A43" s="117"/>
      <c r="B43" s="118" t="s">
        <v>46</v>
      </c>
      <c r="C43" s="119"/>
      <c r="D43" s="120">
        <v>26134799.237916291</v>
      </c>
      <c r="E43" s="121">
        <v>32257800.467525549</v>
      </c>
      <c r="F43" s="122">
        <v>58392599.70544184</v>
      </c>
      <c r="G43" s="34"/>
      <c r="H43" s="116"/>
      <c r="I43" s="116"/>
      <c r="J43" s="116"/>
    </row>
  </sheetData>
  <mergeCells count="2">
    <mergeCell ref="A3:C4"/>
    <mergeCell ref="D3:F3"/>
  </mergeCells>
  <pageMargins left="0.59055100000000005" right="0.39370100000000002" top="0.59055100000000005" bottom="0.59055100000000005" header="0.39370100000000002" footer="0.39370100000000002"/>
  <pageSetup scale="90" pageOrder="overThenDown" orientation="landscape"/>
  <headerFooter>
    <oddFooter>&amp;L&amp;"AngsanaUPC,Regular"&amp;14&amp;K000000ประกันคุณภาพ-ต้นทุน58.xlsx  8/25/2559 BE&amp;R&amp;"Tahoma,Regular"&amp;8&amp;K000000ตารางที่ 3.1 ผลผลิต_ตรี     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315</v>
      </c>
      <c r="B5" s="241"/>
      <c r="C5" s="242"/>
      <c r="D5" s="171">
        <f t="shared" ref="D5:J5" si="0">D6+D14</f>
        <v>191471329.76734251</v>
      </c>
      <c r="E5" s="171">
        <f t="shared" si="0"/>
        <v>120780554.20339996</v>
      </c>
      <c r="F5" s="171">
        <f t="shared" si="0"/>
        <v>312251883.97074246</v>
      </c>
      <c r="G5" s="171">
        <f t="shared" si="0"/>
        <v>1021</v>
      </c>
      <c r="H5" s="171">
        <f t="shared" si="0"/>
        <v>540</v>
      </c>
      <c r="I5" s="171">
        <f t="shared" si="0"/>
        <v>50160</v>
      </c>
      <c r="J5" s="171">
        <f t="shared" si="0"/>
        <v>1092284.9642573118</v>
      </c>
      <c r="K5" s="172"/>
    </row>
    <row r="6" spans="1:256" s="13" customFormat="1" ht="19.899999999999999" customHeight="1">
      <c r="A6" s="147"/>
      <c r="B6" s="157" t="s">
        <v>316</v>
      </c>
      <c r="C6" s="156"/>
      <c r="D6" s="133">
        <v>155463298.43712065</v>
      </c>
      <c r="E6" s="133">
        <v>95054164.307817549</v>
      </c>
      <c r="F6" s="133">
        <v>250517462.74493819</v>
      </c>
      <c r="G6" s="134">
        <f>SUM(G7:G13)</f>
        <v>947</v>
      </c>
      <c r="H6" s="134">
        <f>SUM(H7:H13)</f>
        <v>300</v>
      </c>
      <c r="I6" s="134">
        <f>SUM(I7:I12)</f>
        <v>41400</v>
      </c>
      <c r="J6" s="135">
        <f>F6/H6</f>
        <v>835058.20914979395</v>
      </c>
      <c r="K6" s="166"/>
    </row>
    <row r="7" spans="1:256" s="1" customFormat="1" ht="19.899999999999999" customHeight="1">
      <c r="A7" s="4"/>
      <c r="B7" s="153" t="s">
        <v>47</v>
      </c>
      <c r="C7" s="128" t="s">
        <v>318</v>
      </c>
      <c r="D7" s="136"/>
      <c r="E7" s="136"/>
      <c r="F7" s="129">
        <f>$F$6/$I$6*$I7</f>
        <v>250517462.74493822</v>
      </c>
      <c r="G7" s="140">
        <v>138</v>
      </c>
      <c r="H7" s="141">
        <v>300</v>
      </c>
      <c r="I7" s="131">
        <f>G7*H7</f>
        <v>41400</v>
      </c>
      <c r="J7" s="143">
        <f>F7/H7</f>
        <v>835058.20914979407</v>
      </c>
      <c r="K7" s="11"/>
    </row>
    <row r="8" spans="1:256" s="1" customFormat="1" ht="19.899999999999999" customHeight="1">
      <c r="A8" s="4"/>
      <c r="B8" s="153" t="s">
        <v>48</v>
      </c>
      <c r="C8" s="128" t="s">
        <v>319</v>
      </c>
      <c r="D8" s="136"/>
      <c r="E8" s="136"/>
      <c r="F8" s="129">
        <f t="shared" ref="F8:F13" si="1">$F$6/$I$6*$I8</f>
        <v>0</v>
      </c>
      <c r="G8" s="140">
        <v>135</v>
      </c>
      <c r="H8" s="141"/>
      <c r="I8" s="131">
        <f t="shared" ref="I8:I13" si="2">G8*H8</f>
        <v>0</v>
      </c>
      <c r="J8" s="143" t="e">
        <f t="shared" ref="J8:J13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320</v>
      </c>
      <c r="D9" s="136"/>
      <c r="E9" s="136"/>
      <c r="F9" s="129">
        <f t="shared" si="1"/>
        <v>0</v>
      </c>
      <c r="G9" s="140">
        <v>137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321</v>
      </c>
      <c r="D10" s="136"/>
      <c r="E10" s="136"/>
      <c r="F10" s="129">
        <f t="shared" si="1"/>
        <v>0</v>
      </c>
      <c r="G10" s="140">
        <v>134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322</v>
      </c>
      <c r="D11" s="136"/>
      <c r="E11" s="136"/>
      <c r="F11" s="129">
        <f t="shared" si="1"/>
        <v>0</v>
      </c>
      <c r="G11" s="140">
        <v>134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323</v>
      </c>
      <c r="D12" s="136"/>
      <c r="E12" s="136"/>
      <c r="F12" s="129">
        <f t="shared" si="1"/>
        <v>0</v>
      </c>
      <c r="G12" s="140">
        <v>134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" customFormat="1" ht="19.899999999999999" customHeight="1">
      <c r="A13" s="4"/>
      <c r="B13" s="195" t="s">
        <v>53</v>
      </c>
      <c r="C13" s="128" t="s">
        <v>324</v>
      </c>
      <c r="D13" s="197"/>
      <c r="E13" s="136"/>
      <c r="F13" s="129">
        <f t="shared" si="1"/>
        <v>0</v>
      </c>
      <c r="G13" s="140">
        <v>135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45" customFormat="1" ht="18" customHeight="1">
      <c r="A14" s="144"/>
      <c r="B14" s="196" t="s">
        <v>317</v>
      </c>
      <c r="C14" s="199"/>
      <c r="D14" s="198">
        <v>36008031.330221847</v>
      </c>
      <c r="E14" s="14">
        <v>25726389.895582408</v>
      </c>
      <c r="F14" s="14">
        <v>61734421.225804254</v>
      </c>
      <c r="G14" s="15">
        <f>SUM(G15:G22)</f>
        <v>74</v>
      </c>
      <c r="H14" s="15">
        <f>SUM(H15:H22)</f>
        <v>240</v>
      </c>
      <c r="I14" s="15">
        <f>SUM(I15:I22)</f>
        <v>8760</v>
      </c>
      <c r="J14" s="16">
        <f>F14/H14</f>
        <v>257226.75510751773</v>
      </c>
      <c r="K14" s="14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8" customHeight="1" thickBot="1">
      <c r="A15" s="11"/>
      <c r="B15" s="183" t="s">
        <v>54</v>
      </c>
      <c r="C15" s="12" t="s">
        <v>325</v>
      </c>
      <c r="D15" s="139"/>
      <c r="E15" s="139"/>
      <c r="F15" s="17">
        <f>$F$14/$I$14*$I15</f>
        <v>45666558.167033285</v>
      </c>
      <c r="G15" s="18">
        <v>36</v>
      </c>
      <c r="H15" s="18">
        <v>180</v>
      </c>
      <c r="I15" s="19">
        <f>G15*H15</f>
        <v>6480</v>
      </c>
      <c r="J15" s="20">
        <f>F15/H15</f>
        <v>253703.10092796269</v>
      </c>
      <c r="K15" s="11"/>
    </row>
    <row r="16" spans="1:256" s="1" customFormat="1" ht="18" customHeight="1" thickBot="1">
      <c r="A16" s="11"/>
      <c r="B16" s="183" t="s">
        <v>55</v>
      </c>
      <c r="C16" s="12" t="s">
        <v>326</v>
      </c>
      <c r="D16" s="139"/>
      <c r="E16" s="139"/>
      <c r="F16" s="17">
        <f t="shared" ref="F16:F17" si="4">$F$14/$I$14*$I16</f>
        <v>16067863.058770971</v>
      </c>
      <c r="G16" s="18">
        <v>38</v>
      </c>
      <c r="H16" s="18">
        <v>60</v>
      </c>
      <c r="I16" s="19">
        <f t="shared" ref="I16:I22" si="5">G16*H16</f>
        <v>2280</v>
      </c>
      <c r="J16" s="20">
        <f t="shared" ref="J16:J22" si="6">F16/H16</f>
        <v>267797.71764618286</v>
      </c>
      <c r="K16" s="11"/>
    </row>
    <row r="17" spans="1:11" s="1" customFormat="1" ht="18" customHeight="1" thickBot="1">
      <c r="A17" s="11"/>
      <c r="B17" s="183" t="s">
        <v>56</v>
      </c>
      <c r="C17" s="12" t="s">
        <v>327</v>
      </c>
      <c r="D17" s="139"/>
      <c r="E17" s="139"/>
      <c r="F17" s="17">
        <f t="shared" si="4"/>
        <v>0</v>
      </c>
      <c r="G17" s="18"/>
      <c r="H17" s="18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328</v>
      </c>
      <c r="D18" s="139"/>
      <c r="E18" s="139"/>
      <c r="F18" s="17">
        <f>$F$14/$I$14*$I18</f>
        <v>0</v>
      </c>
      <c r="G18" s="18"/>
      <c r="H18" s="18"/>
      <c r="I18" s="19">
        <f>G18*H18</f>
        <v>0</v>
      </c>
      <c r="J18" s="20" t="e">
        <f>F18/H18</f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329</v>
      </c>
      <c r="D19" s="138"/>
      <c r="E19" s="138"/>
      <c r="F19" s="17">
        <f t="shared" ref="F19:F22" si="7">$F$6/$I$6*$I19</f>
        <v>0</v>
      </c>
      <c r="G19" s="21"/>
      <c r="H19" s="21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330</v>
      </c>
      <c r="D20" s="138"/>
      <c r="E20" s="138"/>
      <c r="F20" s="17">
        <f t="shared" si="7"/>
        <v>0</v>
      </c>
      <c r="G20" s="21"/>
      <c r="H20" s="21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331</v>
      </c>
      <c r="D21" s="138"/>
      <c r="E21" s="138"/>
      <c r="F21" s="17">
        <f t="shared" si="7"/>
        <v>0</v>
      </c>
      <c r="G21" s="21"/>
      <c r="H21" s="21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332</v>
      </c>
      <c r="D22" s="138"/>
      <c r="E22" s="138"/>
      <c r="F22" s="17">
        <f t="shared" si="7"/>
        <v>0</v>
      </c>
      <c r="G22" s="21"/>
      <c r="H22" s="21"/>
      <c r="I22" s="19">
        <f t="shared" si="5"/>
        <v>0</v>
      </c>
      <c r="J22" s="20" t="e">
        <f t="shared" si="6"/>
        <v>#DIV/0!</v>
      </c>
      <c r="K22" s="11"/>
    </row>
    <row r="23" spans="1:11" s="1" customFormat="1" ht="18" customHeight="1">
      <c r="B23" s="142"/>
      <c r="C23" s="2"/>
    </row>
    <row r="25" spans="1:11" s="1" customFormat="1" ht="25.5">
      <c r="B25" s="142"/>
      <c r="C25" s="167" t="s">
        <v>108</v>
      </c>
    </row>
    <row r="26" spans="1:11" s="1" customFormat="1" ht="190.5" customHeight="1">
      <c r="B26" s="142"/>
      <c r="C26" s="168"/>
      <c r="D26" s="169"/>
      <c r="E26" s="169"/>
      <c r="F26" s="169"/>
      <c r="G26" s="169"/>
      <c r="H2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333</v>
      </c>
      <c r="B5" s="241"/>
      <c r="C5" s="242"/>
      <c r="D5" s="171">
        <f t="shared" ref="D5:J5" si="0">D6+D8</f>
        <v>422113694.85746706</v>
      </c>
      <c r="E5" s="171">
        <f t="shared" si="0"/>
        <v>120057250.46549967</v>
      </c>
      <c r="F5" s="171">
        <f t="shared" si="0"/>
        <v>542170945.32296681</v>
      </c>
      <c r="G5" s="171">
        <f t="shared" si="0"/>
        <v>317</v>
      </c>
      <c r="H5" s="171">
        <f t="shared" si="0"/>
        <v>540</v>
      </c>
      <c r="I5" s="171">
        <f t="shared" si="0"/>
        <v>81660</v>
      </c>
      <c r="J5" s="171">
        <f t="shared" si="0"/>
        <v>1913437.4734842796</v>
      </c>
      <c r="K5" s="172"/>
    </row>
    <row r="6" spans="1:256" s="13" customFormat="1" ht="19.899999999999999" customHeight="1">
      <c r="A6" s="147"/>
      <c r="B6" s="157" t="s">
        <v>334</v>
      </c>
      <c r="C6" s="156"/>
      <c r="D6" s="133">
        <v>318613555.25411701</v>
      </c>
      <c r="E6" s="133">
        <v>96116203.179581493</v>
      </c>
      <c r="F6" s="133">
        <v>414729758.43369853</v>
      </c>
      <c r="G6" s="134">
        <f>SUM(G7:G7)</f>
        <v>243</v>
      </c>
      <c r="H6" s="134">
        <f>SUM(H7:H7)</f>
        <v>300</v>
      </c>
      <c r="I6" s="134">
        <f>SUM(I7:I7)</f>
        <v>72900</v>
      </c>
      <c r="J6" s="135">
        <f>F6/H6</f>
        <v>1382432.5281123284</v>
      </c>
      <c r="K6" s="166"/>
    </row>
    <row r="7" spans="1:256" s="1" customFormat="1" ht="19.899999999999999" customHeight="1">
      <c r="A7" s="4"/>
      <c r="B7" s="153" t="s">
        <v>47</v>
      </c>
      <c r="C7" s="128" t="s">
        <v>336</v>
      </c>
      <c r="D7" s="136"/>
      <c r="E7" s="136"/>
      <c r="F7" s="129">
        <f>$F$6/$I$6*$I7</f>
        <v>414729758.43369853</v>
      </c>
      <c r="G7" s="140">
        <v>243</v>
      </c>
      <c r="H7" s="141">
        <v>300</v>
      </c>
      <c r="I7" s="131">
        <f>G7*H7</f>
        <v>72900</v>
      </c>
      <c r="J7" s="143">
        <f>F7/H7</f>
        <v>1382432.5281123284</v>
      </c>
      <c r="K7" s="11"/>
    </row>
    <row r="8" spans="1:256" s="145" customFormat="1" ht="18" customHeight="1">
      <c r="A8" s="144"/>
      <c r="B8" s="196" t="s">
        <v>335</v>
      </c>
      <c r="C8" s="199"/>
      <c r="D8" s="198">
        <v>103500139.60335007</v>
      </c>
      <c r="E8" s="14">
        <v>23941047.285918184</v>
      </c>
      <c r="F8" s="14">
        <v>127441186.88926826</v>
      </c>
      <c r="G8" s="15">
        <f>SUM(G9:G20)</f>
        <v>74</v>
      </c>
      <c r="H8" s="15">
        <f>SUM(H9:H20)</f>
        <v>240</v>
      </c>
      <c r="I8" s="15">
        <f>SUM(I9:I20)</f>
        <v>8760</v>
      </c>
      <c r="J8" s="16">
        <f>F8/H8</f>
        <v>531004.94537195109</v>
      </c>
      <c r="K8" s="144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8" customHeight="1" thickBot="1">
      <c r="A9" s="11"/>
      <c r="B9" s="183" t="s">
        <v>48</v>
      </c>
      <c r="C9" s="12" t="s">
        <v>337</v>
      </c>
      <c r="D9" s="139"/>
      <c r="E9" s="139"/>
      <c r="F9" s="17">
        <f>$F$8/$I$8*$I9</f>
        <v>94271562.904390216</v>
      </c>
      <c r="G9" s="18">
        <v>36</v>
      </c>
      <c r="H9" s="18">
        <v>180</v>
      </c>
      <c r="I9" s="19">
        <f>G9*H9</f>
        <v>6480</v>
      </c>
      <c r="J9" s="20">
        <f>F9/H9</f>
        <v>523730.90502439009</v>
      </c>
      <c r="K9" s="11"/>
    </row>
    <row r="10" spans="1:256" s="1" customFormat="1" ht="18" customHeight="1" thickBot="1">
      <c r="A10" s="11"/>
      <c r="B10" s="183" t="s">
        <v>49</v>
      </c>
      <c r="C10" s="12" t="s">
        <v>338</v>
      </c>
      <c r="D10" s="139"/>
      <c r="E10" s="139"/>
      <c r="F10" s="17">
        <f t="shared" ref="F10:F15" si="1">$F$8/$I$8*$I10</f>
        <v>33169623.984878041</v>
      </c>
      <c r="G10" s="18">
        <v>38</v>
      </c>
      <c r="H10" s="18">
        <v>60</v>
      </c>
      <c r="I10" s="19">
        <f t="shared" ref="I10:I20" si="2">G10*H10</f>
        <v>2280</v>
      </c>
      <c r="J10" s="20">
        <f t="shared" ref="J10:J20" si="3">F10/H10</f>
        <v>552827.066414634</v>
      </c>
      <c r="K10" s="11"/>
    </row>
    <row r="11" spans="1:256" s="1" customFormat="1" ht="18" customHeight="1" thickBot="1">
      <c r="A11" s="11"/>
      <c r="B11" s="183" t="s">
        <v>50</v>
      </c>
      <c r="C11" s="12" t="s">
        <v>339</v>
      </c>
      <c r="D11" s="139"/>
      <c r="E11" s="139"/>
      <c r="F11" s="17">
        <f t="shared" si="1"/>
        <v>0</v>
      </c>
      <c r="G11" s="18"/>
      <c r="H11" s="18"/>
      <c r="I11" s="19">
        <f t="shared" si="2"/>
        <v>0</v>
      </c>
      <c r="J11" s="20" t="e">
        <f t="shared" si="3"/>
        <v>#DIV/0!</v>
      </c>
      <c r="K11" s="11"/>
    </row>
    <row r="12" spans="1:256" s="1" customFormat="1" ht="18" customHeight="1" thickBot="1">
      <c r="A12" s="11"/>
      <c r="B12" s="183" t="s">
        <v>51</v>
      </c>
      <c r="C12" s="12" t="s">
        <v>340</v>
      </c>
      <c r="D12" s="139"/>
      <c r="E12" s="139"/>
      <c r="F12" s="17">
        <f t="shared" si="1"/>
        <v>0</v>
      </c>
      <c r="G12" s="18"/>
      <c r="H12" s="18"/>
      <c r="I12" s="19">
        <f t="shared" si="2"/>
        <v>0</v>
      </c>
      <c r="J12" s="20" t="e">
        <f t="shared" si="3"/>
        <v>#DIV/0!</v>
      </c>
      <c r="K12" s="11"/>
    </row>
    <row r="13" spans="1:256" s="1" customFormat="1" ht="18" customHeight="1" thickBot="1">
      <c r="A13" s="11"/>
      <c r="B13" s="183" t="s">
        <v>52</v>
      </c>
      <c r="C13" s="12" t="s">
        <v>341</v>
      </c>
      <c r="D13" s="139"/>
      <c r="E13" s="139"/>
      <c r="F13" s="17">
        <f t="shared" si="1"/>
        <v>0</v>
      </c>
      <c r="G13" s="18"/>
      <c r="H13" s="18"/>
      <c r="I13" s="19">
        <f t="shared" si="2"/>
        <v>0</v>
      </c>
      <c r="J13" s="20" t="e">
        <f t="shared" si="3"/>
        <v>#DIV/0!</v>
      </c>
      <c r="K13" s="11"/>
    </row>
    <row r="14" spans="1:256" s="1" customFormat="1" ht="18" customHeight="1" thickBot="1">
      <c r="A14" s="11"/>
      <c r="B14" s="183" t="s">
        <v>53</v>
      </c>
      <c r="C14" s="12" t="s">
        <v>342</v>
      </c>
      <c r="D14" s="139"/>
      <c r="E14" s="139"/>
      <c r="F14" s="17">
        <f t="shared" si="1"/>
        <v>0</v>
      </c>
      <c r="G14" s="18"/>
      <c r="H14" s="18"/>
      <c r="I14" s="19">
        <f t="shared" si="2"/>
        <v>0</v>
      </c>
      <c r="J14" s="20" t="e">
        <f t="shared" si="3"/>
        <v>#DIV/0!</v>
      </c>
      <c r="K14" s="11"/>
    </row>
    <row r="15" spans="1:256" s="1" customFormat="1" ht="18" customHeight="1" thickBot="1">
      <c r="A15" s="11"/>
      <c r="B15" s="183" t="s">
        <v>54</v>
      </c>
      <c r="C15" s="12" t="s">
        <v>343</v>
      </c>
      <c r="D15" s="139"/>
      <c r="E15" s="139"/>
      <c r="F15" s="17">
        <f t="shared" si="1"/>
        <v>0</v>
      </c>
      <c r="G15" s="18"/>
      <c r="H15" s="18"/>
      <c r="I15" s="19">
        <f t="shared" si="2"/>
        <v>0</v>
      </c>
      <c r="J15" s="20" t="e">
        <f t="shared" si="3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344</v>
      </c>
      <c r="D16" s="139"/>
      <c r="E16" s="139"/>
      <c r="F16" s="17">
        <f>$F$8/$I$8*$I16</f>
        <v>0</v>
      </c>
      <c r="G16" s="18"/>
      <c r="H16" s="18"/>
      <c r="I16" s="19">
        <f>G16*H16</f>
        <v>0</v>
      </c>
      <c r="J16" s="20" t="e">
        <f>F16/H16</f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345</v>
      </c>
      <c r="D17" s="138"/>
      <c r="E17" s="138"/>
      <c r="F17" s="17">
        <f t="shared" ref="F17:F20" si="4">$F$6/$I$6*$I17</f>
        <v>0</v>
      </c>
      <c r="G17" s="21"/>
      <c r="H17" s="21"/>
      <c r="I17" s="19">
        <f t="shared" si="2"/>
        <v>0</v>
      </c>
      <c r="J17" s="20" t="e">
        <f t="shared" si="3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346</v>
      </c>
      <c r="D18" s="138"/>
      <c r="E18" s="138"/>
      <c r="F18" s="17">
        <f t="shared" si="4"/>
        <v>0</v>
      </c>
      <c r="G18" s="21"/>
      <c r="H18" s="21"/>
      <c r="I18" s="19">
        <f t="shared" si="2"/>
        <v>0</v>
      </c>
      <c r="J18" s="20" t="e">
        <f t="shared" si="3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347</v>
      </c>
      <c r="D19" s="138"/>
      <c r="E19" s="138"/>
      <c r="F19" s="17">
        <f t="shared" si="4"/>
        <v>0</v>
      </c>
      <c r="G19" s="21"/>
      <c r="H19" s="21"/>
      <c r="I19" s="19">
        <f t="shared" si="2"/>
        <v>0</v>
      </c>
      <c r="J19" s="20" t="e">
        <f t="shared" si="3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348</v>
      </c>
      <c r="D20" s="138"/>
      <c r="E20" s="138"/>
      <c r="F20" s="17">
        <f t="shared" si="4"/>
        <v>0</v>
      </c>
      <c r="G20" s="21"/>
      <c r="H20" s="21"/>
      <c r="I20" s="19">
        <f t="shared" si="2"/>
        <v>0</v>
      </c>
      <c r="J20" s="20" t="e">
        <f t="shared" si="3"/>
        <v>#DIV/0!</v>
      </c>
      <c r="K20" s="11"/>
    </row>
    <row r="21" spans="1:11" s="1" customFormat="1" ht="18" customHeight="1">
      <c r="B21" s="142"/>
      <c r="C21" s="2"/>
    </row>
    <row r="23" spans="1:11" s="1" customFormat="1" ht="25.5">
      <c r="B23" s="142"/>
      <c r="C23" s="167" t="s">
        <v>108</v>
      </c>
    </row>
    <row r="24" spans="1:11" s="1" customFormat="1" ht="190.5" customHeight="1">
      <c r="B24" s="142"/>
      <c r="C24" s="168"/>
      <c r="D24" s="169"/>
      <c r="E24" s="169"/>
      <c r="F24" s="169"/>
      <c r="G24" s="169"/>
      <c r="H24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376</v>
      </c>
      <c r="B5" s="241"/>
      <c r="C5" s="242"/>
      <c r="D5" s="171">
        <f t="shared" ref="D5:J5" si="0">D6+D8</f>
        <v>47368515.992730111</v>
      </c>
      <c r="E5" s="171">
        <f t="shared" si="0"/>
        <v>26809956.869731788</v>
      </c>
      <c r="F5" s="171">
        <f t="shared" si="0"/>
        <v>74178472.862461895</v>
      </c>
      <c r="G5" s="171">
        <f t="shared" si="0"/>
        <v>207</v>
      </c>
      <c r="H5" s="171">
        <f t="shared" si="0"/>
        <v>540</v>
      </c>
      <c r="I5" s="171">
        <f t="shared" si="0"/>
        <v>48660</v>
      </c>
      <c r="J5" s="171">
        <f t="shared" si="0"/>
        <v>291748.50715825212</v>
      </c>
      <c r="K5" s="172"/>
    </row>
    <row r="6" spans="1:256" s="13" customFormat="1" ht="19.899999999999999" customHeight="1">
      <c r="A6" s="147"/>
      <c r="B6" s="157" t="s">
        <v>377</v>
      </c>
      <c r="C6" s="156"/>
      <c r="D6" s="133">
        <v>11662207.070852842</v>
      </c>
      <c r="E6" s="133">
        <v>9131948.6515541114</v>
      </c>
      <c r="F6" s="133">
        <v>20794155.722406954</v>
      </c>
      <c r="G6" s="134">
        <f>SUM(G7:G7)</f>
        <v>133</v>
      </c>
      <c r="H6" s="134">
        <f>SUM(H7:H7)</f>
        <v>300</v>
      </c>
      <c r="I6" s="134">
        <f>SUM(I7:I7)</f>
        <v>39900</v>
      </c>
      <c r="J6" s="135">
        <f>F6/H6</f>
        <v>69313.852408023173</v>
      </c>
      <c r="K6" s="166"/>
    </row>
    <row r="7" spans="1:256" s="1" customFormat="1" ht="19.899999999999999" customHeight="1">
      <c r="A7" s="4"/>
      <c r="B7" s="153" t="s">
        <v>47</v>
      </c>
      <c r="C7" s="128" t="s">
        <v>375</v>
      </c>
      <c r="D7" s="136"/>
      <c r="E7" s="136"/>
      <c r="F7" s="129">
        <f>$F$6/$I$6*$I7</f>
        <v>20794155.722406954</v>
      </c>
      <c r="G7" s="140">
        <v>133</v>
      </c>
      <c r="H7" s="141">
        <v>300</v>
      </c>
      <c r="I7" s="131">
        <f>G7*H7</f>
        <v>39900</v>
      </c>
      <c r="J7" s="143">
        <f>F7/H7</f>
        <v>69313.852408023173</v>
      </c>
      <c r="K7" s="11"/>
    </row>
    <row r="8" spans="1:256" s="145" customFormat="1" ht="18" customHeight="1">
      <c r="A8" s="144"/>
      <c r="B8" s="196" t="s">
        <v>378</v>
      </c>
      <c r="C8" s="199"/>
      <c r="D8" s="198">
        <v>35706308.921877272</v>
      </c>
      <c r="E8" s="14">
        <v>17678008.218177676</v>
      </c>
      <c r="F8" s="14">
        <v>53384317.140054949</v>
      </c>
      <c r="G8" s="15">
        <f>SUM(G9:G12)</f>
        <v>74</v>
      </c>
      <c r="H8" s="15">
        <f>SUM(H9:H12)</f>
        <v>240</v>
      </c>
      <c r="I8" s="15">
        <f>SUM(I9:I12)</f>
        <v>8760</v>
      </c>
      <c r="J8" s="16">
        <f>F8/H8</f>
        <v>222434.65475022895</v>
      </c>
      <c r="K8" s="144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8" customHeight="1" thickBot="1">
      <c r="A9" s="11"/>
      <c r="B9" s="183" t="s">
        <v>54</v>
      </c>
      <c r="C9" s="12" t="s">
        <v>379</v>
      </c>
      <c r="D9" s="139"/>
      <c r="E9" s="139"/>
      <c r="F9" s="17">
        <f>$F$8/$I$8*$I9</f>
        <v>39489768.843328319</v>
      </c>
      <c r="G9" s="18">
        <v>36</v>
      </c>
      <c r="H9" s="18">
        <v>180</v>
      </c>
      <c r="I9" s="19">
        <f>G9*H9</f>
        <v>6480</v>
      </c>
      <c r="J9" s="20">
        <f>F9/H9</f>
        <v>219387.60468515733</v>
      </c>
      <c r="K9" s="11"/>
    </row>
    <row r="10" spans="1:256" s="1" customFormat="1" ht="18" customHeight="1" thickBot="1">
      <c r="A10" s="11"/>
      <c r="B10" s="183" t="s">
        <v>55</v>
      </c>
      <c r="C10" s="12" t="s">
        <v>380</v>
      </c>
      <c r="D10" s="139"/>
      <c r="E10" s="139"/>
      <c r="F10" s="17">
        <f t="shared" ref="F10:F11" si="1">$F$8/$I$8*$I10</f>
        <v>13894548.296726631</v>
      </c>
      <c r="G10" s="18">
        <v>38</v>
      </c>
      <c r="H10" s="18">
        <v>60</v>
      </c>
      <c r="I10" s="19">
        <f t="shared" ref="I10:I11" si="2">G10*H10</f>
        <v>2280</v>
      </c>
      <c r="J10" s="20">
        <f t="shared" ref="J10:J11" si="3">F10/H10</f>
        <v>231575.80494544384</v>
      </c>
      <c r="K10" s="11"/>
    </row>
    <row r="11" spans="1:256" s="1" customFormat="1" ht="18" customHeight="1" thickBot="1">
      <c r="A11" s="11"/>
      <c r="B11" s="183" t="s">
        <v>56</v>
      </c>
      <c r="C11" s="12" t="s">
        <v>381</v>
      </c>
      <c r="D11" s="139"/>
      <c r="E11" s="139"/>
      <c r="F11" s="17">
        <f t="shared" si="1"/>
        <v>0</v>
      </c>
      <c r="G11" s="18"/>
      <c r="H11" s="18"/>
      <c r="I11" s="19">
        <f t="shared" si="2"/>
        <v>0</v>
      </c>
      <c r="J11" s="20" t="e">
        <f t="shared" si="3"/>
        <v>#DIV/0!</v>
      </c>
      <c r="K11" s="11"/>
    </row>
    <row r="12" spans="1:256" s="1" customFormat="1" ht="18" customHeight="1" thickBot="1">
      <c r="A12" s="11"/>
      <c r="B12" s="183" t="s">
        <v>57</v>
      </c>
      <c r="C12" s="12" t="s">
        <v>382</v>
      </c>
      <c r="D12" s="139"/>
      <c r="E12" s="139"/>
      <c r="F12" s="17">
        <f>$F$8/$I$8*$I12</f>
        <v>0</v>
      </c>
      <c r="G12" s="18"/>
      <c r="H12" s="18"/>
      <c r="I12" s="19">
        <f>G12*H12</f>
        <v>0</v>
      </c>
      <c r="J12" s="20" t="e">
        <f>F12/H12</f>
        <v>#DIV/0!</v>
      </c>
      <c r="K12" s="11"/>
    </row>
    <row r="13" spans="1:256" s="1" customFormat="1" ht="18" customHeight="1">
      <c r="B13" s="142"/>
      <c r="C13" s="2"/>
    </row>
    <row r="15" spans="1:256" s="1" customFormat="1" ht="25.5">
      <c r="B15" s="142"/>
      <c r="C15" s="167" t="s">
        <v>108</v>
      </c>
    </row>
    <row r="16" spans="1:256" s="1" customFormat="1" ht="190.5" customHeight="1">
      <c r="B16" s="142"/>
      <c r="C16" s="168"/>
      <c r="D16" s="169"/>
      <c r="E16" s="169"/>
      <c r="F16" s="169"/>
      <c r="G16" s="169"/>
      <c r="H1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4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349</v>
      </c>
      <c r="B5" s="241"/>
      <c r="C5" s="242"/>
      <c r="D5" s="171">
        <f t="shared" ref="D5:J5" si="0">D6+D14</f>
        <v>257476477.87097925</v>
      </c>
      <c r="E5" s="171">
        <f t="shared" si="0"/>
        <v>142118528.87152928</v>
      </c>
      <c r="F5" s="171">
        <f t="shared" si="0"/>
        <v>399595006.74250853</v>
      </c>
      <c r="G5" s="171">
        <f t="shared" si="0"/>
        <v>1037</v>
      </c>
      <c r="H5" s="171">
        <f t="shared" si="0"/>
        <v>540</v>
      </c>
      <c r="I5" s="171">
        <f t="shared" si="0"/>
        <v>48060</v>
      </c>
      <c r="J5" s="171">
        <f t="shared" si="0"/>
        <v>1425830.655846965</v>
      </c>
      <c r="K5" s="172"/>
    </row>
    <row r="6" spans="1:256" s="13" customFormat="1" ht="19.899999999999999" customHeight="1">
      <c r="A6" s="147"/>
      <c r="B6" s="157" t="s">
        <v>350</v>
      </c>
      <c r="C6" s="156"/>
      <c r="D6" s="133">
        <v>180086682.09143496</v>
      </c>
      <c r="E6" s="133">
        <v>106891564.60474974</v>
      </c>
      <c r="F6" s="133">
        <v>286978246.69618469</v>
      </c>
      <c r="G6" s="134">
        <f>SUM(G7:G13)</f>
        <v>963</v>
      </c>
      <c r="H6" s="134">
        <f>SUM(H7:H13)</f>
        <v>300</v>
      </c>
      <c r="I6" s="134">
        <f>SUM(I7:I12)</f>
        <v>39300</v>
      </c>
      <c r="J6" s="135">
        <f>F6/H6</f>
        <v>956594.15565394901</v>
      </c>
      <c r="K6" s="166"/>
    </row>
    <row r="7" spans="1:256" s="1" customFormat="1" ht="19.899999999999999" customHeight="1">
      <c r="A7" s="4"/>
      <c r="B7" s="153" t="s">
        <v>47</v>
      </c>
      <c r="C7" s="128" t="s">
        <v>352</v>
      </c>
      <c r="D7" s="136"/>
      <c r="E7" s="136"/>
      <c r="F7" s="129">
        <f>$F$6/$I$6*$I7</f>
        <v>286978246.69618469</v>
      </c>
      <c r="G7" s="140">
        <v>131</v>
      </c>
      <c r="H7" s="141">
        <v>300</v>
      </c>
      <c r="I7" s="131">
        <f>G7*H7</f>
        <v>39300</v>
      </c>
      <c r="J7" s="143">
        <f>F7/H7</f>
        <v>956594.15565394901</v>
      </c>
      <c r="K7" s="11"/>
    </row>
    <row r="8" spans="1:256" s="1" customFormat="1" ht="19.899999999999999" customHeight="1">
      <c r="A8" s="4"/>
      <c r="B8" s="153" t="s">
        <v>48</v>
      </c>
      <c r="C8" s="128" t="s">
        <v>353</v>
      </c>
      <c r="D8" s="136"/>
      <c r="E8" s="136"/>
      <c r="F8" s="129">
        <f t="shared" ref="F8:F13" si="1">$F$6/$I$6*$I8</f>
        <v>0</v>
      </c>
      <c r="G8" s="140">
        <v>137</v>
      </c>
      <c r="H8" s="141"/>
      <c r="I8" s="131">
        <f t="shared" ref="I8:I13" si="2">G8*H8</f>
        <v>0</v>
      </c>
      <c r="J8" s="143" t="e">
        <f t="shared" ref="J8:J13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354</v>
      </c>
      <c r="D9" s="136"/>
      <c r="E9" s="136"/>
      <c r="F9" s="129">
        <f t="shared" si="1"/>
        <v>0</v>
      </c>
      <c r="G9" s="140">
        <v>135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355</v>
      </c>
      <c r="D10" s="136"/>
      <c r="E10" s="136"/>
      <c r="F10" s="129">
        <f t="shared" si="1"/>
        <v>0</v>
      </c>
      <c r="G10" s="140">
        <v>141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356</v>
      </c>
      <c r="D11" s="136"/>
      <c r="E11" s="136"/>
      <c r="F11" s="129">
        <f t="shared" si="1"/>
        <v>0</v>
      </c>
      <c r="G11" s="140">
        <v>142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357</v>
      </c>
      <c r="D12" s="136"/>
      <c r="E12" s="136"/>
      <c r="F12" s="129">
        <f t="shared" si="1"/>
        <v>0</v>
      </c>
      <c r="G12" s="140">
        <v>136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" customFormat="1" ht="19.899999999999999" customHeight="1">
      <c r="A13" s="4"/>
      <c r="B13" s="195" t="s">
        <v>53</v>
      </c>
      <c r="C13" s="128" t="s">
        <v>358</v>
      </c>
      <c r="D13" s="197"/>
      <c r="E13" s="136"/>
      <c r="F13" s="129">
        <f t="shared" si="1"/>
        <v>0</v>
      </c>
      <c r="G13" s="140">
        <v>141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45" customFormat="1" ht="18" customHeight="1">
      <c r="A14" s="144"/>
      <c r="B14" s="196" t="s">
        <v>351</v>
      </c>
      <c r="C14" s="199"/>
      <c r="D14" s="198">
        <v>77389795.779544294</v>
      </c>
      <c r="E14" s="14">
        <v>35226964.266779527</v>
      </c>
      <c r="F14" s="14">
        <v>112616760.04632382</v>
      </c>
      <c r="G14" s="15">
        <f>SUM(G15:G30)</f>
        <v>74</v>
      </c>
      <c r="H14" s="15">
        <f>SUM(H15:H30)</f>
        <v>240</v>
      </c>
      <c r="I14" s="15">
        <f>SUM(I15:I30)</f>
        <v>8760</v>
      </c>
      <c r="J14" s="16">
        <f>F14/H14</f>
        <v>469236.50019301591</v>
      </c>
      <c r="K14" s="14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8" customHeight="1" thickBot="1">
      <c r="A15" s="11"/>
      <c r="B15" s="183" t="s">
        <v>54</v>
      </c>
      <c r="C15" s="12" t="s">
        <v>359</v>
      </c>
      <c r="D15" s="139"/>
      <c r="E15" s="139"/>
      <c r="F15" s="17">
        <f>$F$14/$I$14*$I15</f>
        <v>83305548.527417615</v>
      </c>
      <c r="G15" s="18">
        <v>36</v>
      </c>
      <c r="H15" s="18">
        <v>180</v>
      </c>
      <c r="I15" s="19">
        <f>G15*H15</f>
        <v>6480</v>
      </c>
      <c r="J15" s="20">
        <f>F15/H15</f>
        <v>462808.60293009784</v>
      </c>
      <c r="K15" s="11"/>
    </row>
    <row r="16" spans="1:256" s="1" customFormat="1" ht="18" customHeight="1" thickBot="1">
      <c r="A16" s="11"/>
      <c r="B16" s="183" t="s">
        <v>55</v>
      </c>
      <c r="C16" s="12" t="s">
        <v>360</v>
      </c>
      <c r="D16" s="139"/>
      <c r="E16" s="139"/>
      <c r="F16" s="17">
        <f t="shared" ref="F16:F17" si="4">$F$14/$I$14*$I16</f>
        <v>29311211.518906198</v>
      </c>
      <c r="G16" s="18">
        <v>38</v>
      </c>
      <c r="H16" s="18">
        <v>60</v>
      </c>
      <c r="I16" s="19">
        <f t="shared" ref="I16:I30" si="5">G16*H16</f>
        <v>2280</v>
      </c>
      <c r="J16" s="20">
        <f t="shared" ref="J16:J30" si="6">F16/H16</f>
        <v>488520.19198176998</v>
      </c>
      <c r="K16" s="11"/>
    </row>
    <row r="17" spans="1:11" s="1" customFormat="1" ht="18" customHeight="1" thickBot="1">
      <c r="A17" s="11"/>
      <c r="B17" s="183" t="s">
        <v>56</v>
      </c>
      <c r="C17" s="12" t="s">
        <v>361</v>
      </c>
      <c r="D17" s="139"/>
      <c r="E17" s="139"/>
      <c r="F17" s="17">
        <f t="shared" si="4"/>
        <v>0</v>
      </c>
      <c r="G17" s="18"/>
      <c r="H17" s="18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362</v>
      </c>
      <c r="D18" s="139"/>
      <c r="E18" s="139"/>
      <c r="F18" s="17">
        <f>$F$14/$I$14*$I18</f>
        <v>0</v>
      </c>
      <c r="G18" s="18"/>
      <c r="H18" s="18"/>
      <c r="I18" s="19">
        <f>G18*H18</f>
        <v>0</v>
      </c>
      <c r="J18" s="20" t="e">
        <f>F18/H18</f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363</v>
      </c>
      <c r="D19" s="138"/>
      <c r="E19" s="138"/>
      <c r="F19" s="17">
        <f t="shared" ref="F19:F30" si="7">$F$6/$I$6*$I19</f>
        <v>0</v>
      </c>
      <c r="G19" s="21"/>
      <c r="H19" s="21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364</v>
      </c>
      <c r="D20" s="138"/>
      <c r="E20" s="138"/>
      <c r="F20" s="17">
        <f t="shared" si="7"/>
        <v>0</v>
      </c>
      <c r="G20" s="21"/>
      <c r="H20" s="21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365</v>
      </c>
      <c r="D21" s="138"/>
      <c r="E21" s="138"/>
      <c r="F21" s="17">
        <f t="shared" si="7"/>
        <v>0</v>
      </c>
      <c r="G21" s="21"/>
      <c r="H21" s="21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366</v>
      </c>
      <c r="D22" s="138"/>
      <c r="E22" s="138"/>
      <c r="F22" s="17">
        <f t="shared" si="7"/>
        <v>0</v>
      </c>
      <c r="G22" s="21"/>
      <c r="H22" s="21"/>
      <c r="I22" s="19">
        <f t="shared" si="5"/>
        <v>0</v>
      </c>
      <c r="J22" s="20" t="e">
        <f t="shared" si="6"/>
        <v>#DIV/0!</v>
      </c>
      <c r="K22" s="11"/>
    </row>
    <row r="23" spans="1:11" s="1" customFormat="1" ht="18" customHeight="1" thickBot="1">
      <c r="A23" s="11"/>
      <c r="B23" s="183" t="s">
        <v>62</v>
      </c>
      <c r="C23" s="12" t="s">
        <v>367</v>
      </c>
      <c r="D23" s="138"/>
      <c r="E23" s="138"/>
      <c r="F23" s="17">
        <f t="shared" si="7"/>
        <v>0</v>
      </c>
      <c r="G23" s="21"/>
      <c r="H23" s="21"/>
      <c r="I23" s="19">
        <f t="shared" si="5"/>
        <v>0</v>
      </c>
      <c r="J23" s="20" t="e">
        <f t="shared" si="6"/>
        <v>#DIV/0!</v>
      </c>
      <c r="K23" s="11"/>
    </row>
    <row r="24" spans="1:11" s="1" customFormat="1" ht="18" customHeight="1" thickBot="1">
      <c r="A24" s="11"/>
      <c r="B24" s="183" t="s">
        <v>63</v>
      </c>
      <c r="C24" s="12" t="s">
        <v>368</v>
      </c>
      <c r="D24" s="138"/>
      <c r="E24" s="138"/>
      <c r="F24" s="17">
        <f t="shared" si="7"/>
        <v>0</v>
      </c>
      <c r="G24" s="21"/>
      <c r="H24" s="21"/>
      <c r="I24" s="19">
        <f t="shared" si="5"/>
        <v>0</v>
      </c>
      <c r="J24" s="20" t="e">
        <f t="shared" si="6"/>
        <v>#DIV/0!</v>
      </c>
      <c r="K24" s="11"/>
    </row>
    <row r="25" spans="1:11" s="1" customFormat="1" ht="18" customHeight="1" thickBot="1">
      <c r="A25" s="11"/>
      <c r="B25" s="183" t="s">
        <v>64</v>
      </c>
      <c r="C25" s="12" t="s">
        <v>369</v>
      </c>
      <c r="D25" s="138"/>
      <c r="E25" s="138"/>
      <c r="F25" s="17">
        <f t="shared" si="7"/>
        <v>0</v>
      </c>
      <c r="G25" s="21"/>
      <c r="H25" s="21"/>
      <c r="I25" s="19">
        <f t="shared" si="5"/>
        <v>0</v>
      </c>
      <c r="J25" s="20" t="e">
        <f t="shared" si="6"/>
        <v>#DIV/0!</v>
      </c>
      <c r="K25" s="11"/>
    </row>
    <row r="26" spans="1:11" s="1" customFormat="1" ht="18" customHeight="1" thickBot="1">
      <c r="A26" s="11"/>
      <c r="B26" s="183" t="s">
        <v>65</v>
      </c>
      <c r="C26" s="12" t="s">
        <v>370</v>
      </c>
      <c r="D26" s="138"/>
      <c r="E26" s="138"/>
      <c r="F26" s="17">
        <f t="shared" si="7"/>
        <v>0</v>
      </c>
      <c r="G26" s="21"/>
      <c r="H26" s="21"/>
      <c r="I26" s="19">
        <f t="shared" si="5"/>
        <v>0</v>
      </c>
      <c r="J26" s="20" t="e">
        <f t="shared" si="6"/>
        <v>#DIV/0!</v>
      </c>
      <c r="K26" s="11"/>
    </row>
    <row r="27" spans="1:11" s="1" customFormat="1" ht="18" customHeight="1" thickBot="1">
      <c r="A27" s="11"/>
      <c r="B27" s="183" t="s">
        <v>66</v>
      </c>
      <c r="C27" s="12" t="s">
        <v>371</v>
      </c>
      <c r="D27" s="138"/>
      <c r="E27" s="138"/>
      <c r="F27" s="17">
        <f t="shared" si="7"/>
        <v>0</v>
      </c>
      <c r="G27" s="21"/>
      <c r="H27" s="21"/>
      <c r="I27" s="19">
        <f t="shared" si="5"/>
        <v>0</v>
      </c>
      <c r="J27" s="20" t="e">
        <f t="shared" si="6"/>
        <v>#DIV/0!</v>
      </c>
      <c r="K27" s="11"/>
    </row>
    <row r="28" spans="1:11" s="1" customFormat="1" ht="18" customHeight="1" thickBot="1">
      <c r="A28" s="11"/>
      <c r="B28" s="183" t="s">
        <v>67</v>
      </c>
      <c r="C28" s="12" t="s">
        <v>372</v>
      </c>
      <c r="D28" s="138"/>
      <c r="E28" s="138"/>
      <c r="F28" s="17">
        <f t="shared" si="7"/>
        <v>0</v>
      </c>
      <c r="G28" s="21"/>
      <c r="H28" s="21"/>
      <c r="I28" s="19">
        <f t="shared" si="5"/>
        <v>0</v>
      </c>
      <c r="J28" s="20" t="e">
        <f t="shared" si="6"/>
        <v>#DIV/0!</v>
      </c>
      <c r="K28" s="11"/>
    </row>
    <row r="29" spans="1:11" s="1" customFormat="1" ht="18" customHeight="1" thickBot="1">
      <c r="A29" s="11"/>
      <c r="B29" s="183" t="s">
        <v>68</v>
      </c>
      <c r="C29" s="12" t="s">
        <v>373</v>
      </c>
      <c r="D29" s="138"/>
      <c r="E29" s="138"/>
      <c r="F29" s="17">
        <f t="shared" si="7"/>
        <v>0</v>
      </c>
      <c r="G29" s="21"/>
      <c r="H29" s="21"/>
      <c r="I29" s="19">
        <f t="shared" si="5"/>
        <v>0</v>
      </c>
      <c r="J29" s="20" t="e">
        <f t="shared" si="6"/>
        <v>#DIV/0!</v>
      </c>
      <c r="K29" s="11"/>
    </row>
    <row r="30" spans="1:11" s="1" customFormat="1" ht="18" customHeight="1" thickBot="1">
      <c r="A30" s="11"/>
      <c r="B30" s="183" t="s">
        <v>69</v>
      </c>
      <c r="C30" s="12" t="s">
        <v>374</v>
      </c>
      <c r="D30" s="138"/>
      <c r="E30" s="138"/>
      <c r="F30" s="17">
        <f t="shared" si="7"/>
        <v>0</v>
      </c>
      <c r="G30" s="21"/>
      <c r="H30" s="21"/>
      <c r="I30" s="19">
        <f t="shared" si="5"/>
        <v>0</v>
      </c>
      <c r="J30" s="20" t="e">
        <f t="shared" si="6"/>
        <v>#DIV/0!</v>
      </c>
      <c r="K30" s="11"/>
    </row>
    <row r="31" spans="1:11" s="1" customFormat="1" ht="18" customHeight="1">
      <c r="B31" s="142"/>
      <c r="C31" s="2"/>
    </row>
    <row r="33" spans="2:8" s="1" customFormat="1" ht="25.5">
      <c r="B33" s="142"/>
      <c r="C33" s="167" t="s">
        <v>108</v>
      </c>
    </row>
    <row r="34" spans="2:8" s="1" customFormat="1" ht="190.5" customHeight="1">
      <c r="B34" s="142"/>
      <c r="C34" s="168"/>
      <c r="D34" s="169"/>
      <c r="E34" s="169"/>
      <c r="F34" s="169"/>
      <c r="G34" s="169"/>
      <c r="H34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8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11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11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11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11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11" s="173" customFormat="1" ht="19.5">
      <c r="A5" s="240" t="s">
        <v>383</v>
      </c>
      <c r="B5" s="241"/>
      <c r="C5" s="242"/>
      <c r="D5" s="171">
        <f t="shared" ref="D5:J5" si="0">D6+D22</f>
        <v>100958514.38793978</v>
      </c>
      <c r="E5" s="171">
        <f t="shared" si="0"/>
        <v>59171233.94513081</v>
      </c>
      <c r="F5" s="171">
        <f t="shared" si="0"/>
        <v>160129748.33307058</v>
      </c>
      <c r="G5" s="171">
        <f t="shared" si="0"/>
        <v>2123</v>
      </c>
      <c r="H5" s="171">
        <f t="shared" si="0"/>
        <v>540</v>
      </c>
      <c r="I5" s="171">
        <f t="shared" si="0"/>
        <v>49260</v>
      </c>
      <c r="J5" s="171">
        <f t="shared" si="0"/>
        <v>548947.28355834994</v>
      </c>
      <c r="K5" s="172"/>
    </row>
    <row r="6" spans="1:11" s="13" customFormat="1" ht="19.899999999999999" customHeight="1">
      <c r="A6" s="147"/>
      <c r="B6" s="157" t="s">
        <v>415</v>
      </c>
      <c r="C6" s="156"/>
      <c r="D6" s="133">
        <v>90165558.115486354</v>
      </c>
      <c r="E6" s="133">
        <v>51746443.279846579</v>
      </c>
      <c r="F6" s="133">
        <v>141912001.39533293</v>
      </c>
      <c r="G6" s="134">
        <f>SUM(G7:G21)</f>
        <v>2049</v>
      </c>
      <c r="H6" s="134">
        <f>SUM(H7:H21)</f>
        <v>300</v>
      </c>
      <c r="I6" s="134">
        <f>SUM(I7:I12)</f>
        <v>40500</v>
      </c>
      <c r="J6" s="135">
        <f>F6/H6</f>
        <v>473040.00465110975</v>
      </c>
      <c r="K6" s="166"/>
    </row>
    <row r="7" spans="1:11" s="1" customFormat="1" ht="19.899999999999999" customHeight="1">
      <c r="A7" s="4"/>
      <c r="B7" s="153" t="s">
        <v>47</v>
      </c>
      <c r="C7" s="128" t="s">
        <v>384</v>
      </c>
      <c r="D7" s="136"/>
      <c r="E7" s="136"/>
      <c r="F7" s="129">
        <f>$F$6/$I$6*$I7</f>
        <v>141912001.39533293</v>
      </c>
      <c r="G7" s="140">
        <v>135</v>
      </c>
      <c r="H7" s="141">
        <v>300</v>
      </c>
      <c r="I7" s="131">
        <f>G7*H7</f>
        <v>40500</v>
      </c>
      <c r="J7" s="143">
        <f>F7/H7</f>
        <v>473040.00465110975</v>
      </c>
      <c r="K7" s="11"/>
    </row>
    <row r="8" spans="1:11" s="1" customFormat="1" ht="19.899999999999999" customHeight="1">
      <c r="A8" s="4"/>
      <c r="B8" s="153" t="s">
        <v>48</v>
      </c>
      <c r="C8" s="128" t="s">
        <v>385</v>
      </c>
      <c r="D8" s="136"/>
      <c r="E8" s="136"/>
      <c r="F8" s="129">
        <f t="shared" ref="F8:F21" si="1">$F$6/$I$6*$I8</f>
        <v>0</v>
      </c>
      <c r="G8" s="140">
        <v>141</v>
      </c>
      <c r="H8" s="141"/>
      <c r="I8" s="131">
        <f t="shared" ref="I8:I21" si="2">G8*H8</f>
        <v>0</v>
      </c>
      <c r="J8" s="143" t="e">
        <f t="shared" ref="J8:J21" si="3">F8/H8</f>
        <v>#DIV/0!</v>
      </c>
      <c r="K8" s="11"/>
    </row>
    <row r="9" spans="1:11" s="1" customFormat="1" ht="19.899999999999999" customHeight="1">
      <c r="A9" s="4"/>
      <c r="B9" s="153" t="s">
        <v>49</v>
      </c>
      <c r="C9" s="128" t="s">
        <v>386</v>
      </c>
      <c r="D9" s="136"/>
      <c r="E9" s="136"/>
      <c r="F9" s="129">
        <f t="shared" si="1"/>
        <v>0</v>
      </c>
      <c r="G9" s="140">
        <v>141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11" s="1" customFormat="1" ht="19.899999999999999" customHeight="1">
      <c r="A10" s="4"/>
      <c r="B10" s="153" t="s">
        <v>50</v>
      </c>
      <c r="C10" s="128" t="s">
        <v>387</v>
      </c>
      <c r="D10" s="136"/>
      <c r="E10" s="136"/>
      <c r="F10" s="129">
        <f t="shared" si="1"/>
        <v>0</v>
      </c>
      <c r="G10" s="140">
        <v>135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11" s="1" customFormat="1" ht="19.899999999999999" customHeight="1">
      <c r="A11" s="4"/>
      <c r="B11" s="153" t="s">
        <v>51</v>
      </c>
      <c r="C11" s="128" t="s">
        <v>388</v>
      </c>
      <c r="D11" s="136"/>
      <c r="E11" s="136"/>
      <c r="F11" s="129">
        <f t="shared" si="1"/>
        <v>0</v>
      </c>
      <c r="G11" s="140">
        <v>135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11" s="1" customFormat="1" ht="19.899999999999999" customHeight="1">
      <c r="A12" s="4"/>
      <c r="B12" s="153" t="s">
        <v>52</v>
      </c>
      <c r="C12" s="128" t="s">
        <v>389</v>
      </c>
      <c r="D12" s="136"/>
      <c r="E12" s="136"/>
      <c r="F12" s="129">
        <f t="shared" si="1"/>
        <v>0</v>
      </c>
      <c r="G12" s="140">
        <v>141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11" s="1" customFormat="1" ht="19.899999999999999" customHeight="1">
      <c r="A13" s="4"/>
      <c r="B13" s="153" t="s">
        <v>53</v>
      </c>
      <c r="C13" s="128" t="s">
        <v>390</v>
      </c>
      <c r="D13" s="197"/>
      <c r="E13" s="136"/>
      <c r="F13" s="129">
        <f t="shared" si="1"/>
        <v>0</v>
      </c>
      <c r="G13" s="140">
        <v>135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11" s="1" customFormat="1" ht="19.899999999999999" customHeight="1">
      <c r="A14" s="4"/>
      <c r="B14" s="153" t="s">
        <v>54</v>
      </c>
      <c r="C14" s="128" t="s">
        <v>391</v>
      </c>
      <c r="D14" s="197"/>
      <c r="E14" s="136"/>
      <c r="F14" s="129">
        <f t="shared" si="1"/>
        <v>0</v>
      </c>
      <c r="G14" s="140">
        <v>141</v>
      </c>
      <c r="H14" s="141"/>
      <c r="I14" s="131">
        <f t="shared" si="2"/>
        <v>0</v>
      </c>
      <c r="J14" s="143" t="e">
        <f t="shared" si="3"/>
        <v>#DIV/0!</v>
      </c>
      <c r="K14" s="11"/>
    </row>
    <row r="15" spans="1:11" s="1" customFormat="1" ht="19.899999999999999" customHeight="1">
      <c r="A15" s="4"/>
      <c r="B15" s="153" t="s">
        <v>55</v>
      </c>
      <c r="C15" s="128" t="s">
        <v>392</v>
      </c>
      <c r="D15" s="197"/>
      <c r="E15" s="136"/>
      <c r="F15" s="129">
        <f t="shared" si="1"/>
        <v>0</v>
      </c>
      <c r="G15" s="140">
        <v>131</v>
      </c>
      <c r="H15" s="141"/>
      <c r="I15" s="131">
        <f t="shared" si="2"/>
        <v>0</v>
      </c>
      <c r="J15" s="143" t="e">
        <f t="shared" si="3"/>
        <v>#DIV/0!</v>
      </c>
      <c r="K15" s="11"/>
    </row>
    <row r="16" spans="1:11" s="1" customFormat="1" ht="19.899999999999999" customHeight="1">
      <c r="A16" s="4"/>
      <c r="B16" s="153" t="s">
        <v>56</v>
      </c>
      <c r="C16" s="128" t="s">
        <v>393</v>
      </c>
      <c r="D16" s="197"/>
      <c r="E16" s="136"/>
      <c r="F16" s="129">
        <f t="shared" si="1"/>
        <v>0</v>
      </c>
      <c r="G16" s="140">
        <v>135</v>
      </c>
      <c r="H16" s="141"/>
      <c r="I16" s="131">
        <f t="shared" si="2"/>
        <v>0</v>
      </c>
      <c r="J16" s="143" t="e">
        <f t="shared" si="3"/>
        <v>#DIV/0!</v>
      </c>
      <c r="K16" s="11"/>
    </row>
    <row r="17" spans="1:256" s="1" customFormat="1" ht="19.899999999999999" customHeight="1">
      <c r="A17" s="4"/>
      <c r="B17" s="153" t="s">
        <v>57</v>
      </c>
      <c r="C17" s="128" t="s">
        <v>394</v>
      </c>
      <c r="D17" s="197"/>
      <c r="E17" s="136"/>
      <c r="F17" s="129">
        <f t="shared" si="1"/>
        <v>0</v>
      </c>
      <c r="G17" s="140">
        <v>136</v>
      </c>
      <c r="H17" s="141"/>
      <c r="I17" s="131">
        <f t="shared" si="2"/>
        <v>0</v>
      </c>
      <c r="J17" s="143" t="e">
        <f t="shared" si="3"/>
        <v>#DIV/0!</v>
      </c>
      <c r="K17" s="11"/>
    </row>
    <row r="18" spans="1:256" s="1" customFormat="1" ht="19.899999999999999" customHeight="1">
      <c r="A18" s="4"/>
      <c r="B18" s="153" t="s">
        <v>58</v>
      </c>
      <c r="C18" s="128" t="s">
        <v>395</v>
      </c>
      <c r="D18" s="197"/>
      <c r="E18" s="136"/>
      <c r="F18" s="129">
        <f t="shared" si="1"/>
        <v>0</v>
      </c>
      <c r="G18" s="140">
        <v>138</v>
      </c>
      <c r="H18" s="141"/>
      <c r="I18" s="131">
        <f t="shared" si="2"/>
        <v>0</v>
      </c>
      <c r="J18" s="143" t="e">
        <f t="shared" si="3"/>
        <v>#DIV/0!</v>
      </c>
      <c r="K18" s="11"/>
    </row>
    <row r="19" spans="1:256" s="1" customFormat="1" ht="19.899999999999999" customHeight="1">
      <c r="A19" s="4"/>
      <c r="B19" s="153" t="s">
        <v>59</v>
      </c>
      <c r="C19" s="128" t="s">
        <v>396</v>
      </c>
      <c r="D19" s="197"/>
      <c r="E19" s="136"/>
      <c r="F19" s="129">
        <f t="shared" si="1"/>
        <v>0</v>
      </c>
      <c r="G19" s="140">
        <v>132</v>
      </c>
      <c r="H19" s="141"/>
      <c r="I19" s="131">
        <f t="shared" si="2"/>
        <v>0</v>
      </c>
      <c r="J19" s="143" t="e">
        <f t="shared" si="3"/>
        <v>#DIV/0!</v>
      </c>
      <c r="K19" s="11"/>
    </row>
    <row r="20" spans="1:256" s="1" customFormat="1" ht="19.899999999999999" customHeight="1">
      <c r="A20" s="4"/>
      <c r="B20" s="153" t="s">
        <v>60</v>
      </c>
      <c r="C20" s="128" t="s">
        <v>397</v>
      </c>
      <c r="D20" s="197"/>
      <c r="E20" s="136"/>
      <c r="F20" s="129">
        <f t="shared" si="1"/>
        <v>0</v>
      </c>
      <c r="G20" s="140">
        <v>140</v>
      </c>
      <c r="H20" s="141"/>
      <c r="I20" s="131">
        <f t="shared" si="2"/>
        <v>0</v>
      </c>
      <c r="J20" s="143" t="e">
        <f t="shared" si="3"/>
        <v>#DIV/0!</v>
      </c>
      <c r="K20" s="11"/>
    </row>
    <row r="21" spans="1:256" s="1" customFormat="1" ht="19.899999999999999" customHeight="1">
      <c r="A21" s="4"/>
      <c r="B21" s="153" t="s">
        <v>61</v>
      </c>
      <c r="C21" s="128" t="s">
        <v>398</v>
      </c>
      <c r="D21" s="197"/>
      <c r="E21" s="136"/>
      <c r="F21" s="129">
        <f t="shared" si="1"/>
        <v>0</v>
      </c>
      <c r="G21" s="140">
        <v>133</v>
      </c>
      <c r="H21" s="141"/>
      <c r="I21" s="131">
        <f t="shared" si="2"/>
        <v>0</v>
      </c>
      <c r="J21" s="143" t="e">
        <f t="shared" si="3"/>
        <v>#DIV/0!</v>
      </c>
      <c r="K21" s="11"/>
    </row>
    <row r="22" spans="1:256" s="145" customFormat="1" ht="18" customHeight="1">
      <c r="A22" s="144"/>
      <c r="B22" s="196" t="s">
        <v>414</v>
      </c>
      <c r="C22" s="199"/>
      <c r="D22" s="198">
        <v>10792956.272453429</v>
      </c>
      <c r="E22" s="14">
        <v>7424790.6652842294</v>
      </c>
      <c r="F22" s="14">
        <v>18217746.937737659</v>
      </c>
      <c r="G22" s="15">
        <f>SUM(G23:G34)</f>
        <v>74</v>
      </c>
      <c r="H22" s="15">
        <f>SUM(H23:H34)</f>
        <v>240</v>
      </c>
      <c r="I22" s="15">
        <f>SUM(I23:I34)</f>
        <v>8760</v>
      </c>
      <c r="J22" s="16">
        <f>F22/H22</f>
        <v>75907.278907240237</v>
      </c>
      <c r="K22" s="144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18" customHeight="1" thickBot="1">
      <c r="A23" s="11"/>
      <c r="B23" s="183" t="s">
        <v>62</v>
      </c>
      <c r="C23" s="12" t="s">
        <v>399</v>
      </c>
      <c r="D23" s="139"/>
      <c r="E23" s="139"/>
      <c r="F23" s="17">
        <f>$F$22/$I$22*$I23</f>
        <v>13476141.570381282</v>
      </c>
      <c r="G23" s="18">
        <v>36</v>
      </c>
      <c r="H23" s="18">
        <v>180</v>
      </c>
      <c r="I23" s="19">
        <f>G23*H23</f>
        <v>6480</v>
      </c>
      <c r="J23" s="20">
        <f>F23/H23</f>
        <v>74867.453168784894</v>
      </c>
      <c r="K23" s="11"/>
    </row>
    <row r="24" spans="1:256" s="1" customFormat="1" ht="18" customHeight="1" thickBot="1">
      <c r="A24" s="11"/>
      <c r="B24" s="183" t="s">
        <v>63</v>
      </c>
      <c r="C24" s="12" t="s">
        <v>400</v>
      </c>
      <c r="D24" s="139"/>
      <c r="E24" s="139"/>
      <c r="F24" s="17">
        <f t="shared" ref="F24:F25" si="4">$F$22/$I$22*$I24</f>
        <v>4741605.3673563767</v>
      </c>
      <c r="G24" s="18">
        <v>38</v>
      </c>
      <c r="H24" s="18">
        <v>60</v>
      </c>
      <c r="I24" s="19">
        <f t="shared" ref="I24:I34" si="5">G24*H24</f>
        <v>2280</v>
      </c>
      <c r="J24" s="20">
        <f t="shared" ref="J24:J34" si="6">F24/H24</f>
        <v>79026.756122606283</v>
      </c>
      <c r="K24" s="11"/>
    </row>
    <row r="25" spans="1:256" s="1" customFormat="1" ht="18" customHeight="1" thickBot="1">
      <c r="A25" s="11"/>
      <c r="B25" s="183" t="s">
        <v>64</v>
      </c>
      <c r="C25" s="12" t="s">
        <v>401</v>
      </c>
      <c r="D25" s="139"/>
      <c r="E25" s="139"/>
      <c r="F25" s="17">
        <f t="shared" si="4"/>
        <v>0</v>
      </c>
      <c r="G25" s="18"/>
      <c r="H25" s="18"/>
      <c r="I25" s="19">
        <f t="shared" si="5"/>
        <v>0</v>
      </c>
      <c r="J25" s="20" t="e">
        <f t="shared" si="6"/>
        <v>#DIV/0!</v>
      </c>
      <c r="K25" s="11"/>
    </row>
    <row r="26" spans="1:256" s="1" customFormat="1" ht="18" customHeight="1" thickBot="1">
      <c r="A26" s="11"/>
      <c r="B26" s="183" t="s">
        <v>65</v>
      </c>
      <c r="C26" s="12" t="s">
        <v>402</v>
      </c>
      <c r="D26" s="139"/>
      <c r="E26" s="139"/>
      <c r="F26" s="17">
        <f>$F$22/$I$22*$I26</f>
        <v>0</v>
      </c>
      <c r="G26" s="18"/>
      <c r="H26" s="18"/>
      <c r="I26" s="19">
        <f>G26*H26</f>
        <v>0</v>
      </c>
      <c r="J26" s="20" t="e">
        <f>F26/H26</f>
        <v>#DIV/0!</v>
      </c>
      <c r="K26" s="11"/>
    </row>
    <row r="27" spans="1:256" s="1" customFormat="1" ht="18" customHeight="1" thickBot="1">
      <c r="A27" s="11"/>
      <c r="B27" s="183" t="s">
        <v>66</v>
      </c>
      <c r="C27" s="12" t="s">
        <v>403</v>
      </c>
      <c r="D27" s="138"/>
      <c r="E27" s="138"/>
      <c r="F27" s="17">
        <f t="shared" ref="F27:F34" si="7">$F$6/$I$6*$I27</f>
        <v>0</v>
      </c>
      <c r="G27" s="21"/>
      <c r="H27" s="21"/>
      <c r="I27" s="19">
        <f t="shared" si="5"/>
        <v>0</v>
      </c>
      <c r="J27" s="20" t="e">
        <f t="shared" si="6"/>
        <v>#DIV/0!</v>
      </c>
      <c r="K27" s="11"/>
    </row>
    <row r="28" spans="1:256" s="1" customFormat="1" ht="18" customHeight="1" thickBot="1">
      <c r="A28" s="11"/>
      <c r="B28" s="183" t="s">
        <v>67</v>
      </c>
      <c r="C28" s="12" t="s">
        <v>404</v>
      </c>
      <c r="D28" s="138"/>
      <c r="E28" s="138"/>
      <c r="F28" s="17">
        <f t="shared" si="7"/>
        <v>0</v>
      </c>
      <c r="G28" s="21"/>
      <c r="H28" s="21"/>
      <c r="I28" s="19">
        <f t="shared" si="5"/>
        <v>0</v>
      </c>
      <c r="J28" s="20" t="e">
        <f t="shared" si="6"/>
        <v>#DIV/0!</v>
      </c>
      <c r="K28" s="11"/>
    </row>
    <row r="29" spans="1:256" s="1" customFormat="1" ht="18" customHeight="1" thickBot="1">
      <c r="A29" s="11"/>
      <c r="B29" s="183" t="s">
        <v>68</v>
      </c>
      <c r="C29" s="12" t="s">
        <v>405</v>
      </c>
      <c r="D29" s="138"/>
      <c r="E29" s="138"/>
      <c r="F29" s="17">
        <f t="shared" si="7"/>
        <v>0</v>
      </c>
      <c r="G29" s="21"/>
      <c r="H29" s="21"/>
      <c r="I29" s="19">
        <f t="shared" si="5"/>
        <v>0</v>
      </c>
      <c r="J29" s="20" t="e">
        <f t="shared" si="6"/>
        <v>#DIV/0!</v>
      </c>
      <c r="K29" s="11"/>
    </row>
    <row r="30" spans="1:256" s="1" customFormat="1" ht="18" customHeight="1" thickBot="1">
      <c r="A30" s="11"/>
      <c r="B30" s="183" t="s">
        <v>69</v>
      </c>
      <c r="C30" s="12" t="s">
        <v>406</v>
      </c>
      <c r="D30" s="138"/>
      <c r="E30" s="138"/>
      <c r="F30" s="17">
        <f t="shared" si="7"/>
        <v>0</v>
      </c>
      <c r="G30" s="21"/>
      <c r="H30" s="21"/>
      <c r="I30" s="19">
        <f t="shared" si="5"/>
        <v>0</v>
      </c>
      <c r="J30" s="20" t="e">
        <f t="shared" si="6"/>
        <v>#DIV/0!</v>
      </c>
      <c r="K30" s="11"/>
    </row>
    <row r="31" spans="1:256" s="1" customFormat="1" ht="18" customHeight="1" thickBot="1">
      <c r="A31" s="11"/>
      <c r="B31" s="183" t="s">
        <v>70</v>
      </c>
      <c r="C31" s="12" t="s">
        <v>407</v>
      </c>
      <c r="D31" s="138"/>
      <c r="E31" s="138"/>
      <c r="F31" s="17">
        <f t="shared" si="7"/>
        <v>0</v>
      </c>
      <c r="G31" s="21"/>
      <c r="H31" s="21"/>
      <c r="I31" s="19">
        <f t="shared" si="5"/>
        <v>0</v>
      </c>
      <c r="J31" s="20" t="e">
        <f t="shared" si="6"/>
        <v>#DIV/0!</v>
      </c>
      <c r="K31" s="11"/>
    </row>
    <row r="32" spans="1:256" s="1" customFormat="1" ht="18" customHeight="1" thickBot="1">
      <c r="A32" s="11"/>
      <c r="B32" s="183" t="s">
        <v>71</v>
      </c>
      <c r="C32" s="12" t="s">
        <v>408</v>
      </c>
      <c r="D32" s="138"/>
      <c r="E32" s="138"/>
      <c r="F32" s="17">
        <f t="shared" si="7"/>
        <v>0</v>
      </c>
      <c r="G32" s="21"/>
      <c r="H32" s="21"/>
      <c r="I32" s="19">
        <f t="shared" si="5"/>
        <v>0</v>
      </c>
      <c r="J32" s="20" t="e">
        <f t="shared" si="6"/>
        <v>#DIV/0!</v>
      </c>
      <c r="K32" s="11"/>
    </row>
    <row r="33" spans="1:11" s="1" customFormat="1" ht="18" customHeight="1" thickBot="1">
      <c r="A33" s="11"/>
      <c r="B33" s="183" t="s">
        <v>72</v>
      </c>
      <c r="C33" s="12" t="s">
        <v>409</v>
      </c>
      <c r="D33" s="138"/>
      <c r="E33" s="138"/>
      <c r="F33" s="17">
        <f t="shared" si="7"/>
        <v>0</v>
      </c>
      <c r="G33" s="21"/>
      <c r="H33" s="21"/>
      <c r="I33" s="19">
        <f t="shared" si="5"/>
        <v>0</v>
      </c>
      <c r="J33" s="20" t="e">
        <f t="shared" si="6"/>
        <v>#DIV/0!</v>
      </c>
      <c r="K33" s="11"/>
    </row>
    <row r="34" spans="1:11" s="1" customFormat="1" ht="18" customHeight="1" thickBot="1">
      <c r="A34" s="11"/>
      <c r="B34" s="183" t="s">
        <v>73</v>
      </c>
      <c r="C34" s="12" t="s">
        <v>410</v>
      </c>
      <c r="D34" s="138"/>
      <c r="E34" s="138"/>
      <c r="F34" s="17">
        <f t="shared" si="7"/>
        <v>0</v>
      </c>
      <c r="G34" s="21"/>
      <c r="H34" s="21"/>
      <c r="I34" s="19">
        <f t="shared" si="5"/>
        <v>0</v>
      </c>
      <c r="J34" s="20" t="e">
        <f t="shared" si="6"/>
        <v>#DIV/0!</v>
      </c>
      <c r="K34" s="11"/>
    </row>
    <row r="35" spans="1:11" s="1" customFormat="1" ht="18" customHeight="1">
      <c r="B35" s="142"/>
      <c r="C35" s="2"/>
    </row>
    <row r="37" spans="1:11" s="1" customFormat="1" ht="25.5">
      <c r="B37" s="142"/>
      <c r="C37" s="167" t="s">
        <v>108</v>
      </c>
    </row>
    <row r="38" spans="1:11" s="1" customFormat="1" ht="190.5" customHeight="1">
      <c r="B38" s="142"/>
      <c r="C38" s="168"/>
      <c r="D38" s="169"/>
      <c r="E38" s="169"/>
      <c r="F38" s="169"/>
      <c r="G38" s="169"/>
      <c r="H38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411</v>
      </c>
      <c r="B5" s="241"/>
      <c r="C5" s="242"/>
      <c r="D5" s="171">
        <f t="shared" ref="D5:J5" si="0">D6+D9</f>
        <v>54569939.080961987</v>
      </c>
      <c r="E5" s="171">
        <f t="shared" si="0"/>
        <v>31342135.213474914</v>
      </c>
      <c r="F5" s="171">
        <f t="shared" si="0"/>
        <v>85912074.294436902</v>
      </c>
      <c r="G5" s="171">
        <f t="shared" si="0"/>
        <v>403</v>
      </c>
      <c r="H5" s="171">
        <f t="shared" si="0"/>
        <v>540</v>
      </c>
      <c r="I5" s="171">
        <f t="shared" si="0"/>
        <v>57360</v>
      </c>
      <c r="J5" s="171">
        <f t="shared" si="0"/>
        <v>295097.14411199093</v>
      </c>
      <c r="K5" s="172"/>
    </row>
    <row r="6" spans="1:256" s="13" customFormat="1" ht="19.899999999999999" customHeight="1">
      <c r="A6" s="147"/>
      <c r="B6" s="157" t="s">
        <v>412</v>
      </c>
      <c r="C6" s="156"/>
      <c r="D6" s="133">
        <v>49292020.088704787</v>
      </c>
      <c r="E6" s="133">
        <v>26151778.449090578</v>
      </c>
      <c r="F6" s="133">
        <v>75443798.537795365</v>
      </c>
      <c r="G6" s="134">
        <f>SUM(G7:G8)</f>
        <v>329</v>
      </c>
      <c r="H6" s="134">
        <f>SUM(H7:H8)</f>
        <v>300</v>
      </c>
      <c r="I6" s="134">
        <f>SUM(I7:I8)</f>
        <v>48600</v>
      </c>
      <c r="J6" s="135">
        <f>F6/H6</f>
        <v>251479.32845931788</v>
      </c>
      <c r="K6" s="166"/>
    </row>
    <row r="7" spans="1:256" s="1" customFormat="1" ht="19.899999999999999" customHeight="1">
      <c r="A7" s="4"/>
      <c r="B7" s="153" t="s">
        <v>47</v>
      </c>
      <c r="C7" s="128" t="s">
        <v>416</v>
      </c>
      <c r="D7" s="136"/>
      <c r="E7" s="136"/>
      <c r="F7" s="129">
        <f>$F$6/$I$6*$I7</f>
        <v>75443798.537795365</v>
      </c>
      <c r="G7" s="140">
        <v>162</v>
      </c>
      <c r="H7" s="141">
        <v>300</v>
      </c>
      <c r="I7" s="131">
        <f>G7*H7</f>
        <v>48600</v>
      </c>
      <c r="J7" s="143">
        <f>F7/H7</f>
        <v>251479.32845931788</v>
      </c>
      <c r="K7" s="11"/>
    </row>
    <row r="8" spans="1:256" s="1" customFormat="1" ht="19.899999999999999" customHeight="1">
      <c r="A8" s="4"/>
      <c r="B8" s="153" t="s">
        <v>48</v>
      </c>
      <c r="C8" s="128" t="s">
        <v>417</v>
      </c>
      <c r="D8" s="136"/>
      <c r="E8" s="136"/>
      <c r="F8" s="129">
        <f t="shared" ref="F8" si="1">$F$6/$I$6*$I8</f>
        <v>0</v>
      </c>
      <c r="G8" s="140">
        <v>167</v>
      </c>
      <c r="H8" s="141"/>
      <c r="I8" s="131">
        <f t="shared" ref="I8" si="2">G8*H8</f>
        <v>0</v>
      </c>
      <c r="J8" s="143" t="e">
        <f t="shared" ref="J8" si="3">F8/H8</f>
        <v>#DIV/0!</v>
      </c>
      <c r="K8" s="11"/>
    </row>
    <row r="9" spans="1:256" s="145" customFormat="1" ht="18" customHeight="1">
      <c r="A9" s="144"/>
      <c r="B9" s="196" t="s">
        <v>413</v>
      </c>
      <c r="C9" s="199"/>
      <c r="D9" s="198">
        <v>5277918.9922571983</v>
      </c>
      <c r="E9" s="14">
        <v>5190356.7643843368</v>
      </c>
      <c r="F9" s="14">
        <v>10468275.756641535</v>
      </c>
      <c r="G9" s="15">
        <f>SUM(G10:G12)</f>
        <v>74</v>
      </c>
      <c r="H9" s="15">
        <f>SUM(H10:H12)</f>
        <v>240</v>
      </c>
      <c r="I9" s="15">
        <f>SUM(I10:I12)</f>
        <v>8760</v>
      </c>
      <c r="J9" s="16">
        <f>F9/H9</f>
        <v>43617.81565267306</v>
      </c>
      <c r="K9" s="144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8" customHeight="1" thickBot="1">
      <c r="A10" s="11"/>
      <c r="B10" s="183" t="s">
        <v>62</v>
      </c>
      <c r="C10" s="12" t="s">
        <v>418</v>
      </c>
      <c r="D10" s="139"/>
      <c r="E10" s="139"/>
      <c r="F10" s="17">
        <f>$F$9/$I$9*$I10</f>
        <v>7743656.0391594917</v>
      </c>
      <c r="G10" s="18">
        <v>36</v>
      </c>
      <c r="H10" s="18">
        <v>180</v>
      </c>
      <c r="I10" s="19">
        <f>G10*H10</f>
        <v>6480</v>
      </c>
      <c r="J10" s="20">
        <f>F10/H10</f>
        <v>43020.31132866384</v>
      </c>
      <c r="K10" s="11"/>
    </row>
    <row r="11" spans="1:256" s="1" customFormat="1" ht="18" customHeight="1" thickBot="1">
      <c r="A11" s="11"/>
      <c r="B11" s="183" t="s">
        <v>63</v>
      </c>
      <c r="C11" s="12" t="s">
        <v>419</v>
      </c>
      <c r="D11" s="139"/>
      <c r="E11" s="139"/>
      <c r="F11" s="17">
        <f t="shared" ref="F11:F12" si="4">$F$9/$I$9*$I11</f>
        <v>2724619.7174820434</v>
      </c>
      <c r="G11" s="18">
        <v>38</v>
      </c>
      <c r="H11" s="18">
        <v>60</v>
      </c>
      <c r="I11" s="19">
        <f t="shared" ref="I11:I12" si="5">G11*H11</f>
        <v>2280</v>
      </c>
      <c r="J11" s="20">
        <f t="shared" ref="J11:J12" si="6">F11/H11</f>
        <v>45410.328624700727</v>
      </c>
      <c r="K11" s="11"/>
    </row>
    <row r="12" spans="1:256" s="1" customFormat="1" ht="18" customHeight="1" thickBot="1">
      <c r="A12" s="11"/>
      <c r="B12" s="183" t="s">
        <v>64</v>
      </c>
      <c r="C12" s="12" t="s">
        <v>420</v>
      </c>
      <c r="D12" s="139"/>
      <c r="E12" s="139"/>
      <c r="F12" s="17">
        <f t="shared" si="4"/>
        <v>0</v>
      </c>
      <c r="G12" s="18"/>
      <c r="H12" s="18"/>
      <c r="I12" s="19">
        <f t="shared" si="5"/>
        <v>0</v>
      </c>
      <c r="J12" s="20" t="e">
        <f t="shared" si="6"/>
        <v>#DIV/0!</v>
      </c>
      <c r="K12" s="11"/>
    </row>
    <row r="13" spans="1:256" s="1" customFormat="1" ht="18" customHeight="1">
      <c r="B13" s="142"/>
      <c r="C13" s="2"/>
    </row>
    <row r="15" spans="1:256" s="1" customFormat="1" ht="25.5">
      <c r="B15" s="142"/>
      <c r="C15" s="167" t="s">
        <v>108</v>
      </c>
    </row>
    <row r="16" spans="1:256" s="1" customFormat="1" ht="190.5" customHeight="1">
      <c r="B16" s="142"/>
      <c r="C16" s="168"/>
      <c r="D16" s="169"/>
      <c r="E16" s="169"/>
      <c r="F16" s="169"/>
      <c r="G16" s="169"/>
      <c r="H1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421</v>
      </c>
      <c r="B5" s="241"/>
      <c r="C5" s="242"/>
      <c r="D5" s="171">
        <f t="shared" ref="D5:J5" si="0">D6+D12</f>
        <v>213296137.22667989</v>
      </c>
      <c r="E5" s="171">
        <f t="shared" si="0"/>
        <v>117111553.53313223</v>
      </c>
      <c r="F5" s="171">
        <f t="shared" si="0"/>
        <v>330407690.75981212</v>
      </c>
      <c r="G5" s="171">
        <f t="shared" si="0"/>
        <v>742</v>
      </c>
      <c r="H5" s="171">
        <f t="shared" si="0"/>
        <v>540</v>
      </c>
      <c r="I5" s="171">
        <f t="shared" si="0"/>
        <v>48360</v>
      </c>
      <c r="J5" s="171">
        <f t="shared" si="0"/>
        <v>1181010.9887746407</v>
      </c>
      <c r="K5" s="172"/>
    </row>
    <row r="6" spans="1:256" s="13" customFormat="1" ht="19.899999999999999" customHeight="1">
      <c r="A6" s="147"/>
      <c r="B6" s="157" t="s">
        <v>422</v>
      </c>
      <c r="C6" s="156"/>
      <c r="D6" s="133">
        <v>147679053.53292665</v>
      </c>
      <c r="E6" s="133">
        <v>87146213.736565024</v>
      </c>
      <c r="F6" s="133">
        <v>234825267.26949167</v>
      </c>
      <c r="G6" s="134">
        <f>SUM(G7:G11)</f>
        <v>668</v>
      </c>
      <c r="H6" s="134">
        <f>SUM(H7:H11)</f>
        <v>300</v>
      </c>
      <c r="I6" s="134">
        <f>SUM(I7:I11)</f>
        <v>39600</v>
      </c>
      <c r="J6" s="135">
        <f>F6/H6</f>
        <v>782750.89089830557</v>
      </c>
      <c r="K6" s="166"/>
    </row>
    <row r="7" spans="1:256" s="1" customFormat="1" ht="19.899999999999999" customHeight="1">
      <c r="A7" s="4"/>
      <c r="B7" s="153" t="s">
        <v>47</v>
      </c>
      <c r="C7" s="128" t="s">
        <v>424</v>
      </c>
      <c r="D7" s="136"/>
      <c r="E7" s="136"/>
      <c r="F7" s="129">
        <f>$F$6/$I$6*$I7</f>
        <v>234825267.26949167</v>
      </c>
      <c r="G7" s="140">
        <v>132</v>
      </c>
      <c r="H7" s="141">
        <v>300</v>
      </c>
      <c r="I7" s="131">
        <f>G7*H7</f>
        <v>39600</v>
      </c>
      <c r="J7" s="143">
        <f>F7/H7</f>
        <v>782750.89089830557</v>
      </c>
      <c r="K7" s="11"/>
    </row>
    <row r="8" spans="1:256" s="1" customFormat="1" ht="19.899999999999999" customHeight="1">
      <c r="A8" s="4"/>
      <c r="B8" s="153" t="s">
        <v>48</v>
      </c>
      <c r="C8" s="128" t="s">
        <v>425</v>
      </c>
      <c r="D8" s="136"/>
      <c r="E8" s="136"/>
      <c r="F8" s="129">
        <f t="shared" ref="F8:F11" si="1">$F$6/$I$6*$I8</f>
        <v>0</v>
      </c>
      <c r="G8" s="140">
        <v>132</v>
      </c>
      <c r="H8" s="141"/>
      <c r="I8" s="131">
        <f t="shared" ref="I8:I11" si="2">G8*H8</f>
        <v>0</v>
      </c>
      <c r="J8" s="143" t="e">
        <f t="shared" ref="J8:J11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426</v>
      </c>
      <c r="D9" s="136"/>
      <c r="E9" s="136"/>
      <c r="F9" s="129">
        <f t="shared" si="1"/>
        <v>0</v>
      </c>
      <c r="G9" s="140">
        <v>135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432</v>
      </c>
      <c r="D10" s="136"/>
      <c r="E10" s="136"/>
      <c r="F10" s="129">
        <f t="shared" si="1"/>
        <v>0</v>
      </c>
      <c r="G10" s="140">
        <v>137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427</v>
      </c>
      <c r="D11" s="136"/>
      <c r="E11" s="136"/>
      <c r="F11" s="129">
        <f t="shared" si="1"/>
        <v>0</v>
      </c>
      <c r="G11" s="140">
        <v>132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45" customFormat="1" ht="18" customHeight="1">
      <c r="A12" s="144"/>
      <c r="B12" s="196" t="s">
        <v>423</v>
      </c>
      <c r="C12" s="199"/>
      <c r="D12" s="198">
        <v>65617083.693753235</v>
      </c>
      <c r="E12" s="14">
        <v>29965339.796567194</v>
      </c>
      <c r="F12" s="14">
        <v>95582423.490320429</v>
      </c>
      <c r="G12" s="15">
        <f>SUM(G13:G16)</f>
        <v>74</v>
      </c>
      <c r="H12" s="15">
        <f>SUM(H13:H16)</f>
        <v>240</v>
      </c>
      <c r="I12" s="15">
        <f>SUM(I13:I16)</f>
        <v>8760</v>
      </c>
      <c r="J12" s="16">
        <f>F12/H12</f>
        <v>398260.09787633514</v>
      </c>
      <c r="K12" s="144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ht="18" customHeight="1" thickBot="1">
      <c r="A13" s="11"/>
      <c r="B13" s="183" t="s">
        <v>52</v>
      </c>
      <c r="C13" s="12" t="s">
        <v>428</v>
      </c>
      <c r="D13" s="139"/>
      <c r="E13" s="139"/>
      <c r="F13" s="17">
        <f>$F$12/$I$12*$I13</f>
        <v>70704806.417497307</v>
      </c>
      <c r="G13" s="18">
        <v>36</v>
      </c>
      <c r="H13" s="18">
        <v>180</v>
      </c>
      <c r="I13" s="19">
        <f>G13*H13</f>
        <v>6480</v>
      </c>
      <c r="J13" s="20">
        <f>F13/H13</f>
        <v>392804.48009720724</v>
      </c>
      <c r="K13" s="11"/>
    </row>
    <row r="14" spans="1:256" s="1" customFormat="1" ht="18" customHeight="1" thickBot="1">
      <c r="A14" s="11"/>
      <c r="B14" s="183" t="s">
        <v>53</v>
      </c>
      <c r="C14" s="12" t="s">
        <v>429</v>
      </c>
      <c r="D14" s="139"/>
      <c r="E14" s="139"/>
      <c r="F14" s="17">
        <f t="shared" ref="F14:F15" si="4">$F$12/$I$12*$I14</f>
        <v>24877617.072823126</v>
      </c>
      <c r="G14" s="18">
        <v>38</v>
      </c>
      <c r="H14" s="18">
        <v>60</v>
      </c>
      <c r="I14" s="19">
        <f t="shared" ref="I14:I15" si="5">G14*H14</f>
        <v>2280</v>
      </c>
      <c r="J14" s="20">
        <f t="shared" ref="J14:J15" si="6">F14/H14</f>
        <v>414626.95121371874</v>
      </c>
      <c r="K14" s="11"/>
    </row>
    <row r="15" spans="1:256" s="1" customFormat="1" ht="18" customHeight="1" thickBot="1">
      <c r="A15" s="11"/>
      <c r="B15" s="183" t="s">
        <v>54</v>
      </c>
      <c r="C15" s="12" t="s">
        <v>430</v>
      </c>
      <c r="D15" s="139"/>
      <c r="E15" s="139"/>
      <c r="F15" s="17">
        <f t="shared" si="4"/>
        <v>0</v>
      </c>
      <c r="G15" s="18"/>
      <c r="H15" s="18"/>
      <c r="I15" s="19">
        <f t="shared" si="5"/>
        <v>0</v>
      </c>
      <c r="J15" s="20" t="e">
        <f t="shared" si="6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431</v>
      </c>
      <c r="D16" s="139"/>
      <c r="E16" s="139"/>
      <c r="F16" s="17">
        <f>$F$12/$I$12*$I16</f>
        <v>0</v>
      </c>
      <c r="G16" s="18"/>
      <c r="H16" s="18"/>
      <c r="I16" s="19">
        <f>G16*H16</f>
        <v>0</v>
      </c>
      <c r="J16" s="20" t="e">
        <f>F16/H16</f>
        <v>#DIV/0!</v>
      </c>
      <c r="K16" s="11"/>
    </row>
    <row r="17" spans="2:8" s="1" customFormat="1" ht="18" customHeight="1">
      <c r="B17" s="142"/>
      <c r="C17" s="2"/>
    </row>
    <row r="19" spans="2:8" s="1" customFormat="1" ht="25.5">
      <c r="B19" s="142"/>
      <c r="C19" s="167" t="s">
        <v>108</v>
      </c>
    </row>
    <row r="20" spans="2:8" s="1" customFormat="1" ht="190.5" customHeight="1">
      <c r="B20" s="142"/>
      <c r="C20" s="168"/>
      <c r="D20" s="169"/>
      <c r="E20" s="169"/>
      <c r="F20" s="169"/>
      <c r="G20" s="169"/>
      <c r="H20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433</v>
      </c>
      <c r="B5" s="241"/>
      <c r="C5" s="242"/>
      <c r="D5" s="171">
        <f t="shared" ref="D5:J5" si="0">D6+D9</f>
        <v>33501333.568354078</v>
      </c>
      <c r="E5" s="171">
        <f t="shared" si="0"/>
        <v>24315122.741259404</v>
      </c>
      <c r="F5" s="171">
        <f t="shared" si="0"/>
        <v>57816456.309613481</v>
      </c>
      <c r="G5" s="171">
        <f t="shared" si="0"/>
        <v>357</v>
      </c>
      <c r="H5" s="171">
        <f t="shared" si="0"/>
        <v>540</v>
      </c>
      <c r="I5" s="171">
        <f t="shared" si="0"/>
        <v>50160</v>
      </c>
      <c r="J5" s="171">
        <f t="shared" si="0"/>
        <v>192721.52103204493</v>
      </c>
      <c r="K5" s="172"/>
    </row>
    <row r="6" spans="1:256" s="13" customFormat="1" ht="19.899999999999999" customHeight="1">
      <c r="A6" s="147"/>
      <c r="B6" s="157" t="s">
        <v>434</v>
      </c>
      <c r="C6" s="156"/>
      <c r="D6" s="133">
        <v>33501333.568354078</v>
      </c>
      <c r="E6" s="133">
        <v>24315122.741259404</v>
      </c>
      <c r="F6" s="133">
        <v>57816456.309613481</v>
      </c>
      <c r="G6" s="134">
        <f>SUM(G7:G8)</f>
        <v>283</v>
      </c>
      <c r="H6" s="134">
        <f>SUM(H7:H8)</f>
        <v>300</v>
      </c>
      <c r="I6" s="134">
        <f>SUM(I7:I8)</f>
        <v>41400</v>
      </c>
      <c r="J6" s="135">
        <f>F6/H6</f>
        <v>192721.52103204493</v>
      </c>
      <c r="K6" s="166"/>
    </row>
    <row r="7" spans="1:256" s="1" customFormat="1" ht="19.899999999999999" customHeight="1">
      <c r="A7" s="4"/>
      <c r="B7" s="153" t="s">
        <v>47</v>
      </c>
      <c r="C7" s="128" t="s">
        <v>436</v>
      </c>
      <c r="D7" s="136"/>
      <c r="E7" s="136"/>
      <c r="F7" s="129">
        <f>$F$6/$I$6*$I7</f>
        <v>57816456.309613481</v>
      </c>
      <c r="G7" s="140">
        <v>138</v>
      </c>
      <c r="H7" s="141">
        <v>300</v>
      </c>
      <c r="I7" s="131">
        <f>G7*H7</f>
        <v>41400</v>
      </c>
      <c r="J7" s="143">
        <f>F7/H7</f>
        <v>192721.52103204493</v>
      </c>
      <c r="K7" s="11"/>
    </row>
    <row r="8" spans="1:256" s="1" customFormat="1" ht="19.899999999999999" customHeight="1">
      <c r="A8" s="4"/>
      <c r="B8" s="153" t="s">
        <v>48</v>
      </c>
      <c r="C8" s="128" t="s">
        <v>437</v>
      </c>
      <c r="D8" s="136"/>
      <c r="E8" s="136"/>
      <c r="F8" s="129">
        <f t="shared" ref="F8" si="1">$F$6/$I$6*$I8</f>
        <v>0</v>
      </c>
      <c r="G8" s="140">
        <v>145</v>
      </c>
      <c r="H8" s="141"/>
      <c r="I8" s="131">
        <f t="shared" ref="I8" si="2">G8*H8</f>
        <v>0</v>
      </c>
      <c r="J8" s="143" t="e">
        <f t="shared" ref="J8" si="3">F8/H8</f>
        <v>#DIV/0!</v>
      </c>
      <c r="K8" s="11"/>
    </row>
    <row r="9" spans="1:256" s="145" customFormat="1" ht="18" customHeight="1">
      <c r="A9" s="144"/>
      <c r="B9" s="196" t="s">
        <v>435</v>
      </c>
      <c r="C9" s="199"/>
      <c r="D9" s="198"/>
      <c r="E9" s="14"/>
      <c r="F9" s="14"/>
      <c r="G9" s="15">
        <f>SUM(G10:G11)</f>
        <v>74</v>
      </c>
      <c r="H9" s="15">
        <f>SUM(H10:H11)</f>
        <v>240</v>
      </c>
      <c r="I9" s="15">
        <f>SUM(I10:I11)</f>
        <v>8760</v>
      </c>
      <c r="J9" s="16">
        <f>F9/H9</f>
        <v>0</v>
      </c>
      <c r="K9" s="144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8" customHeight="1" thickBot="1">
      <c r="A10" s="11"/>
      <c r="B10" s="183" t="s">
        <v>49</v>
      </c>
      <c r="C10" s="12" t="s">
        <v>438</v>
      </c>
      <c r="D10" s="139"/>
      <c r="E10" s="139"/>
      <c r="F10" s="17">
        <f>$F$9/$I$9*$I10</f>
        <v>0</v>
      </c>
      <c r="G10" s="18">
        <v>36</v>
      </c>
      <c r="H10" s="18">
        <v>180</v>
      </c>
      <c r="I10" s="19">
        <f>G10*H10</f>
        <v>6480</v>
      </c>
      <c r="J10" s="20">
        <f>F10/H10</f>
        <v>0</v>
      </c>
      <c r="K10" s="11"/>
    </row>
    <row r="11" spans="1:256" s="1" customFormat="1" ht="18" customHeight="1" thickBot="1">
      <c r="A11" s="11"/>
      <c r="B11" s="183" t="s">
        <v>50</v>
      </c>
      <c r="C11" s="12" t="s">
        <v>439</v>
      </c>
      <c r="D11" s="139"/>
      <c r="E11" s="139"/>
      <c r="F11" s="17">
        <f t="shared" ref="F11" si="4">$F$9/$I$9*$I11</f>
        <v>0</v>
      </c>
      <c r="G11" s="18">
        <v>38</v>
      </c>
      <c r="H11" s="18">
        <v>60</v>
      </c>
      <c r="I11" s="19">
        <f t="shared" ref="I11" si="5">G11*H11</f>
        <v>2280</v>
      </c>
      <c r="J11" s="20">
        <f t="shared" ref="J11" si="6">F11/H11</f>
        <v>0</v>
      </c>
      <c r="K11" s="11"/>
    </row>
    <row r="12" spans="1:256" s="1" customFormat="1" ht="18" customHeight="1">
      <c r="B12" s="142"/>
      <c r="C12" s="2"/>
    </row>
    <row r="14" spans="1:256" s="1" customFormat="1" ht="25.5">
      <c r="B14" s="142"/>
      <c r="C14" s="167" t="s">
        <v>108</v>
      </c>
    </row>
    <row r="15" spans="1:256" s="1" customFormat="1" ht="190.5" customHeight="1">
      <c r="B15" s="142"/>
      <c r="C15" s="168"/>
      <c r="D15" s="169"/>
      <c r="E15" s="169"/>
      <c r="F15" s="169"/>
      <c r="G15" s="169"/>
      <c r="H15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7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440</v>
      </c>
      <c r="B5" s="241"/>
      <c r="C5" s="242"/>
      <c r="D5" s="171">
        <f t="shared" ref="D5:J5" si="0">D6</f>
        <v>6933476.8371871375</v>
      </c>
      <c r="E5" s="171">
        <f t="shared" si="0"/>
        <v>4676082.1654291227</v>
      </c>
      <c r="F5" s="171">
        <f t="shared" si="0"/>
        <v>11609559.00261626</v>
      </c>
      <c r="G5" s="171">
        <f t="shared" si="0"/>
        <v>74</v>
      </c>
      <c r="H5" s="171">
        <f t="shared" si="0"/>
        <v>240</v>
      </c>
      <c r="I5" s="171">
        <f t="shared" si="0"/>
        <v>8760</v>
      </c>
      <c r="J5" s="171">
        <f t="shared" si="0"/>
        <v>48373.162510901086</v>
      </c>
      <c r="K5" s="172"/>
    </row>
    <row r="6" spans="1:256" s="145" customFormat="1" ht="18" customHeight="1">
      <c r="A6" s="144"/>
      <c r="B6" s="196" t="s">
        <v>441</v>
      </c>
      <c r="C6" s="199"/>
      <c r="D6" s="198">
        <v>6933476.8371871375</v>
      </c>
      <c r="E6" s="14">
        <v>4676082.1654291227</v>
      </c>
      <c r="F6" s="14">
        <v>11609559.00261626</v>
      </c>
      <c r="G6" s="15">
        <f>SUM(G7:G13)</f>
        <v>74</v>
      </c>
      <c r="H6" s="15">
        <f>SUM(H7:H13)</f>
        <v>240</v>
      </c>
      <c r="I6" s="15">
        <f>SUM(I7:I13)</f>
        <v>8760</v>
      </c>
      <c r="J6" s="16">
        <f>F6/H6</f>
        <v>48373.162510901086</v>
      </c>
      <c r="K6" s="144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pans="1:256" ht="18" customHeight="1" thickBot="1">
      <c r="A7" s="11"/>
      <c r="B7" s="183" t="s">
        <v>47</v>
      </c>
      <c r="C7" s="12" t="s">
        <v>442</v>
      </c>
      <c r="D7" s="139"/>
      <c r="E7" s="139"/>
      <c r="F7" s="17">
        <f>$F$6/$I$6*$I7</f>
        <v>8587892.9608394261</v>
      </c>
      <c r="G7" s="18">
        <v>36</v>
      </c>
      <c r="H7" s="18">
        <v>180</v>
      </c>
      <c r="I7" s="19">
        <f>G7*H7</f>
        <v>6480</v>
      </c>
      <c r="J7" s="20">
        <f>F7/H7</f>
        <v>47710.516449107919</v>
      </c>
      <c r="K7" s="11"/>
    </row>
    <row r="8" spans="1:256" ht="18" customHeight="1" thickBot="1">
      <c r="A8" s="11"/>
      <c r="B8" s="183" t="s">
        <v>48</v>
      </c>
      <c r="C8" s="12" t="s">
        <v>443</v>
      </c>
      <c r="D8" s="139"/>
      <c r="E8" s="139"/>
      <c r="F8" s="17">
        <f t="shared" ref="F8:F13" si="1">$F$6/$I$6*$I8</f>
        <v>3021666.041776835</v>
      </c>
      <c r="G8" s="18">
        <v>38</v>
      </c>
      <c r="H8" s="18">
        <v>60</v>
      </c>
      <c r="I8" s="19">
        <f t="shared" ref="I8:I13" si="2">G8*H8</f>
        <v>2280</v>
      </c>
      <c r="J8" s="20">
        <f t="shared" ref="J8:J13" si="3">F8/H8</f>
        <v>50361.100696280584</v>
      </c>
      <c r="K8" s="11"/>
    </row>
    <row r="9" spans="1:256" ht="18" customHeight="1" thickBot="1">
      <c r="A9" s="11"/>
      <c r="B9" s="183" t="s">
        <v>49</v>
      </c>
      <c r="C9" s="12" t="s">
        <v>444</v>
      </c>
      <c r="D9" s="139"/>
      <c r="E9" s="139"/>
      <c r="F9" s="17">
        <f t="shared" si="1"/>
        <v>0</v>
      </c>
      <c r="G9" s="18"/>
      <c r="H9" s="18"/>
      <c r="I9" s="19">
        <f t="shared" si="2"/>
        <v>0</v>
      </c>
      <c r="J9" s="20" t="e">
        <f t="shared" si="3"/>
        <v>#DIV/0!</v>
      </c>
      <c r="K9" s="11"/>
    </row>
    <row r="10" spans="1:256" ht="18" customHeight="1" thickBot="1">
      <c r="A10" s="11"/>
      <c r="B10" s="183" t="s">
        <v>50</v>
      </c>
      <c r="C10" s="12" t="s">
        <v>445</v>
      </c>
      <c r="D10" s="139"/>
      <c r="E10" s="139"/>
      <c r="F10" s="17">
        <f t="shared" si="1"/>
        <v>0</v>
      </c>
      <c r="G10" s="18"/>
      <c r="H10" s="18"/>
      <c r="I10" s="19">
        <f t="shared" si="2"/>
        <v>0</v>
      </c>
      <c r="J10" s="20" t="e">
        <f t="shared" si="3"/>
        <v>#DIV/0!</v>
      </c>
      <c r="K10" s="11"/>
    </row>
    <row r="11" spans="1:256" ht="18" customHeight="1" thickBot="1">
      <c r="A11" s="11"/>
      <c r="B11" s="183" t="s">
        <v>51</v>
      </c>
      <c r="C11" s="12" t="s">
        <v>446</v>
      </c>
      <c r="D11" s="139"/>
      <c r="E11" s="139"/>
      <c r="F11" s="17">
        <f t="shared" si="1"/>
        <v>0</v>
      </c>
      <c r="G11" s="18"/>
      <c r="H11" s="18"/>
      <c r="I11" s="19">
        <f t="shared" si="2"/>
        <v>0</v>
      </c>
      <c r="J11" s="20" t="e">
        <f t="shared" si="3"/>
        <v>#DIV/0!</v>
      </c>
      <c r="K11" s="11"/>
    </row>
    <row r="12" spans="1:256" ht="18" customHeight="1" thickBot="1">
      <c r="A12" s="11"/>
      <c r="B12" s="183" t="s">
        <v>52</v>
      </c>
      <c r="C12" s="12" t="s">
        <v>447</v>
      </c>
      <c r="D12" s="139"/>
      <c r="E12" s="139"/>
      <c r="F12" s="17">
        <f t="shared" si="1"/>
        <v>0</v>
      </c>
      <c r="G12" s="18"/>
      <c r="H12" s="18"/>
      <c r="I12" s="19">
        <f t="shared" si="2"/>
        <v>0</v>
      </c>
      <c r="J12" s="20" t="e">
        <f t="shared" si="3"/>
        <v>#DIV/0!</v>
      </c>
      <c r="K12" s="11"/>
    </row>
    <row r="13" spans="1:256" s="1" customFormat="1" ht="18" customHeight="1" thickBot="1">
      <c r="A13" s="11"/>
      <c r="B13" s="183" t="s">
        <v>53</v>
      </c>
      <c r="C13" s="12" t="s">
        <v>448</v>
      </c>
      <c r="D13" s="139"/>
      <c r="E13" s="139"/>
      <c r="F13" s="17">
        <f t="shared" si="1"/>
        <v>0</v>
      </c>
      <c r="G13" s="18"/>
      <c r="H13" s="11"/>
      <c r="I13" s="19">
        <f t="shared" si="2"/>
        <v>0</v>
      </c>
      <c r="J13" s="20" t="e">
        <f t="shared" si="3"/>
        <v>#DIV/0!</v>
      </c>
      <c r="K13" s="11"/>
    </row>
    <row r="14" spans="1:256" s="1" customFormat="1" ht="18" customHeight="1">
      <c r="B14" s="142"/>
      <c r="C14" s="2"/>
    </row>
    <row r="16" spans="1:256" s="1" customFormat="1" ht="25.5">
      <c r="B16" s="142"/>
      <c r="C16" s="167" t="s">
        <v>108</v>
      </c>
    </row>
    <row r="17" spans="2:8" s="1" customFormat="1" ht="190.5" customHeight="1">
      <c r="B17" s="142"/>
      <c r="C17" s="168"/>
      <c r="D17" s="169"/>
      <c r="E17" s="169"/>
      <c r="F17" s="169"/>
      <c r="G17" s="169"/>
      <c r="H17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449</v>
      </c>
      <c r="B5" s="241"/>
      <c r="C5" s="242"/>
      <c r="D5" s="171">
        <f t="shared" ref="D5:J5" si="0">D6+D11</f>
        <v>191086802.85524464</v>
      </c>
      <c r="E5" s="171">
        <f t="shared" si="0"/>
        <v>101198535.67773503</v>
      </c>
      <c r="F5" s="171">
        <f t="shared" si="0"/>
        <v>292285338.53297967</v>
      </c>
      <c r="G5" s="171">
        <f t="shared" si="0"/>
        <v>626</v>
      </c>
      <c r="H5" s="171">
        <f t="shared" si="0"/>
        <v>690</v>
      </c>
      <c r="I5" s="171">
        <f t="shared" si="0"/>
        <v>71760</v>
      </c>
      <c r="J5" s="171">
        <f t="shared" si="0"/>
        <v>798747.51186309173</v>
      </c>
      <c r="K5" s="172"/>
    </row>
    <row r="6" spans="1:256" s="13" customFormat="1" ht="19.899999999999999" customHeight="1">
      <c r="A6" s="147"/>
      <c r="B6" s="157" t="s">
        <v>450</v>
      </c>
      <c r="C6" s="156"/>
      <c r="D6" s="133">
        <v>140440164.64189699</v>
      </c>
      <c r="E6" s="133">
        <v>75101126.113469392</v>
      </c>
      <c r="F6" s="133">
        <v>215541290.75536638</v>
      </c>
      <c r="G6" s="134">
        <f>SUM(G7:G10)</f>
        <v>552</v>
      </c>
      <c r="H6" s="134">
        <f>SUM(H7:H10)</f>
        <v>450</v>
      </c>
      <c r="I6" s="134">
        <f>SUM(I7:I10)</f>
        <v>63000</v>
      </c>
      <c r="J6" s="135">
        <f>F6/H6</f>
        <v>478980.64612303639</v>
      </c>
      <c r="K6" s="166"/>
    </row>
    <row r="7" spans="1:256" s="1" customFormat="1" ht="19.899999999999999" customHeight="1">
      <c r="A7" s="4"/>
      <c r="B7" s="153" t="s">
        <v>47</v>
      </c>
      <c r="C7" s="128" t="s">
        <v>452</v>
      </c>
      <c r="D7" s="136"/>
      <c r="E7" s="136"/>
      <c r="F7" s="129">
        <f>$F$6/$I$6*$I7</f>
        <v>143694193.83691093</v>
      </c>
      <c r="G7" s="140">
        <v>140</v>
      </c>
      <c r="H7" s="141">
        <v>300</v>
      </c>
      <c r="I7" s="131">
        <f>G7*H7</f>
        <v>42000</v>
      </c>
      <c r="J7" s="143">
        <f>F7/H7</f>
        <v>478980.64612303645</v>
      </c>
      <c r="K7" s="11"/>
    </row>
    <row r="8" spans="1:256" s="1" customFormat="1" ht="19.899999999999999" customHeight="1">
      <c r="A8" s="4"/>
      <c r="B8" s="153" t="s">
        <v>48</v>
      </c>
      <c r="C8" s="128" t="s">
        <v>453</v>
      </c>
      <c r="D8" s="136"/>
      <c r="E8" s="136"/>
      <c r="F8" s="129">
        <f t="shared" ref="F8:F10" si="1">$F$6/$I$6*$I8</f>
        <v>71847096.918455467</v>
      </c>
      <c r="G8" s="140">
        <v>140</v>
      </c>
      <c r="H8" s="141">
        <v>150</v>
      </c>
      <c r="I8" s="131">
        <f t="shared" ref="I8:I10" si="2">G8*H8</f>
        <v>21000</v>
      </c>
      <c r="J8" s="143">
        <f t="shared" ref="J8:J10" si="3">F8/H8</f>
        <v>478980.64612303645</v>
      </c>
      <c r="K8" s="11"/>
    </row>
    <row r="9" spans="1:256" s="1" customFormat="1" ht="19.899999999999999" customHeight="1">
      <c r="A9" s="4"/>
      <c r="B9" s="153" t="s">
        <v>49</v>
      </c>
      <c r="C9" s="128" t="s">
        <v>454</v>
      </c>
      <c r="D9" s="136"/>
      <c r="E9" s="136"/>
      <c r="F9" s="129">
        <f t="shared" si="1"/>
        <v>0</v>
      </c>
      <c r="G9" s="140">
        <v>136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455</v>
      </c>
      <c r="D10" s="136"/>
      <c r="E10" s="136"/>
      <c r="F10" s="129">
        <f t="shared" si="1"/>
        <v>0</v>
      </c>
      <c r="G10" s="140">
        <v>136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45" customFormat="1" ht="18" customHeight="1">
      <c r="A11" s="144"/>
      <c r="B11" s="196" t="s">
        <v>451</v>
      </c>
      <c r="C11" s="199"/>
      <c r="D11" s="198">
        <v>50646638.213347636</v>
      </c>
      <c r="E11" s="14">
        <v>26097409.564265646</v>
      </c>
      <c r="F11" s="14">
        <v>76744047.777613282</v>
      </c>
      <c r="G11" s="15">
        <f>SUM(G12:G32)</f>
        <v>74</v>
      </c>
      <c r="H11" s="15">
        <f>SUM(H12:H32)</f>
        <v>240</v>
      </c>
      <c r="I11" s="15">
        <f>SUM(I12:I32)</f>
        <v>8760</v>
      </c>
      <c r="J11" s="16">
        <f>F11/H11</f>
        <v>319766.86574005533</v>
      </c>
      <c r="K11" s="144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ht="18" customHeight="1" thickBot="1">
      <c r="A12" s="11"/>
      <c r="B12" s="183" t="s">
        <v>51</v>
      </c>
      <c r="C12" s="12" t="s">
        <v>456</v>
      </c>
      <c r="D12" s="139"/>
      <c r="E12" s="139"/>
      <c r="F12" s="17">
        <f>$F$11/$I$11*$I12</f>
        <v>56769569.588919416</v>
      </c>
      <c r="G12" s="18">
        <v>36</v>
      </c>
      <c r="H12" s="18">
        <v>180</v>
      </c>
      <c r="I12" s="19">
        <f>G12*H12</f>
        <v>6480</v>
      </c>
      <c r="J12" s="20">
        <f>F12/H12</f>
        <v>315386.49771621899</v>
      </c>
      <c r="K12" s="11"/>
    </row>
    <row r="13" spans="1:256" s="1" customFormat="1" ht="18" customHeight="1" thickBot="1">
      <c r="A13" s="11"/>
      <c r="B13" s="183" t="s">
        <v>52</v>
      </c>
      <c r="C13" s="12" t="s">
        <v>457</v>
      </c>
      <c r="D13" s="139"/>
      <c r="E13" s="139"/>
      <c r="F13" s="17">
        <f t="shared" ref="F13:F32" si="4">$F$11/$I$11*$I13</f>
        <v>19974478.18869387</v>
      </c>
      <c r="G13" s="18">
        <v>38</v>
      </c>
      <c r="H13" s="18">
        <v>60</v>
      </c>
      <c r="I13" s="19">
        <f t="shared" ref="I13:I32" si="5">G13*H13</f>
        <v>2280</v>
      </c>
      <c r="J13" s="20">
        <f t="shared" ref="J13:J32" si="6">F13/H13</f>
        <v>332907.96981156449</v>
      </c>
      <c r="K13" s="11"/>
    </row>
    <row r="14" spans="1:256" s="1" customFormat="1" ht="18" customHeight="1" thickBot="1">
      <c r="A14" s="11"/>
      <c r="B14" s="183" t="s">
        <v>53</v>
      </c>
      <c r="C14" s="12" t="s">
        <v>458</v>
      </c>
      <c r="D14" s="139"/>
      <c r="E14" s="139"/>
      <c r="F14" s="17">
        <f t="shared" si="4"/>
        <v>0</v>
      </c>
      <c r="G14" s="18"/>
      <c r="H14" s="18"/>
      <c r="I14" s="19">
        <f t="shared" si="5"/>
        <v>0</v>
      </c>
      <c r="J14" s="20" t="e">
        <f t="shared" si="6"/>
        <v>#DIV/0!</v>
      </c>
      <c r="K14" s="11"/>
    </row>
    <row r="15" spans="1:256" s="1" customFormat="1" ht="18" customHeight="1" thickBot="1">
      <c r="A15" s="11"/>
      <c r="B15" s="183" t="s">
        <v>54</v>
      </c>
      <c r="C15" s="12" t="s">
        <v>459</v>
      </c>
      <c r="D15" s="139"/>
      <c r="E15" s="139"/>
      <c r="F15" s="17">
        <f t="shared" si="4"/>
        <v>0</v>
      </c>
      <c r="G15" s="18"/>
      <c r="H15" s="18"/>
      <c r="I15" s="19">
        <f t="shared" si="5"/>
        <v>0</v>
      </c>
      <c r="J15" s="20" t="e">
        <f t="shared" si="6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460</v>
      </c>
      <c r="D16" s="139"/>
      <c r="E16" s="139"/>
      <c r="F16" s="17">
        <f t="shared" si="4"/>
        <v>0</v>
      </c>
      <c r="G16" s="18"/>
      <c r="H16" s="18"/>
      <c r="I16" s="19">
        <f t="shared" si="5"/>
        <v>0</v>
      </c>
      <c r="J16" s="20" t="e">
        <f t="shared" si="6"/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461</v>
      </c>
      <c r="D17" s="139"/>
      <c r="E17" s="139"/>
      <c r="F17" s="17">
        <f t="shared" si="4"/>
        <v>0</v>
      </c>
      <c r="G17" s="18"/>
      <c r="H17" s="18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462</v>
      </c>
      <c r="D18" s="139"/>
      <c r="E18" s="139"/>
      <c r="F18" s="17">
        <f t="shared" si="4"/>
        <v>0</v>
      </c>
      <c r="G18" s="18"/>
      <c r="H18" s="18"/>
      <c r="I18" s="19">
        <f t="shared" si="5"/>
        <v>0</v>
      </c>
      <c r="J18" s="20" t="e">
        <f t="shared" si="6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463</v>
      </c>
      <c r="D19" s="139"/>
      <c r="E19" s="139"/>
      <c r="F19" s="17">
        <f t="shared" si="4"/>
        <v>0</v>
      </c>
      <c r="G19" s="18"/>
      <c r="H19" s="18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464</v>
      </c>
      <c r="D20" s="139"/>
      <c r="E20" s="139"/>
      <c r="F20" s="17">
        <f t="shared" si="4"/>
        <v>0</v>
      </c>
      <c r="G20" s="18"/>
      <c r="H20" s="18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465</v>
      </c>
      <c r="D21" s="139"/>
      <c r="E21" s="139"/>
      <c r="F21" s="17">
        <f t="shared" si="4"/>
        <v>0</v>
      </c>
      <c r="G21" s="18"/>
      <c r="H21" s="18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466</v>
      </c>
      <c r="D22" s="139"/>
      <c r="E22" s="139"/>
      <c r="F22" s="17">
        <f t="shared" si="4"/>
        <v>0</v>
      </c>
      <c r="G22" s="18"/>
      <c r="H22" s="18"/>
      <c r="I22" s="19">
        <f t="shared" si="5"/>
        <v>0</v>
      </c>
      <c r="J22" s="20" t="e">
        <f t="shared" si="6"/>
        <v>#DIV/0!</v>
      </c>
      <c r="K22" s="11"/>
    </row>
    <row r="23" spans="1:11" s="1" customFormat="1" ht="18" customHeight="1" thickBot="1">
      <c r="A23" s="11"/>
      <c r="B23" s="183" t="s">
        <v>62</v>
      </c>
      <c r="C23" s="12" t="s">
        <v>467</v>
      </c>
      <c r="D23" s="139"/>
      <c r="E23" s="139"/>
      <c r="F23" s="17">
        <f t="shared" si="4"/>
        <v>0</v>
      </c>
      <c r="G23" s="18"/>
      <c r="H23" s="18"/>
      <c r="I23" s="19">
        <f t="shared" si="5"/>
        <v>0</v>
      </c>
      <c r="J23" s="20" t="e">
        <f t="shared" si="6"/>
        <v>#DIV/0!</v>
      </c>
      <c r="K23" s="11"/>
    </row>
    <row r="24" spans="1:11" s="1" customFormat="1" ht="18" customHeight="1" thickBot="1">
      <c r="A24" s="11"/>
      <c r="B24" s="183" t="s">
        <v>63</v>
      </c>
      <c r="C24" s="12" t="s">
        <v>468</v>
      </c>
      <c r="D24" s="139"/>
      <c r="E24" s="139"/>
      <c r="F24" s="17">
        <f t="shared" si="4"/>
        <v>0</v>
      </c>
      <c r="G24" s="18"/>
      <c r="H24" s="18"/>
      <c r="I24" s="19">
        <f t="shared" si="5"/>
        <v>0</v>
      </c>
      <c r="J24" s="20" t="e">
        <f t="shared" si="6"/>
        <v>#DIV/0!</v>
      </c>
      <c r="K24" s="11"/>
    </row>
    <row r="25" spans="1:11" s="1" customFormat="1" ht="18" customHeight="1" thickBot="1">
      <c r="A25" s="11"/>
      <c r="B25" s="183" t="s">
        <v>64</v>
      </c>
      <c r="C25" s="12" t="s">
        <v>469</v>
      </c>
      <c r="D25" s="139"/>
      <c r="E25" s="139"/>
      <c r="F25" s="17">
        <f t="shared" si="4"/>
        <v>0</v>
      </c>
      <c r="G25" s="18"/>
      <c r="H25" s="18"/>
      <c r="I25" s="19">
        <f t="shared" si="5"/>
        <v>0</v>
      </c>
      <c r="J25" s="20" t="e">
        <f t="shared" si="6"/>
        <v>#DIV/0!</v>
      </c>
      <c r="K25" s="11"/>
    </row>
    <row r="26" spans="1:11" s="1" customFormat="1" ht="18" customHeight="1" thickBot="1">
      <c r="A26" s="11"/>
      <c r="B26" s="183" t="s">
        <v>65</v>
      </c>
      <c r="C26" s="12" t="s">
        <v>88</v>
      </c>
      <c r="D26" s="139"/>
      <c r="E26" s="139"/>
      <c r="F26" s="17">
        <f t="shared" si="4"/>
        <v>0</v>
      </c>
      <c r="G26" s="18"/>
      <c r="H26" s="18"/>
      <c r="I26" s="19">
        <f t="shared" si="5"/>
        <v>0</v>
      </c>
      <c r="J26" s="20" t="e">
        <f t="shared" si="6"/>
        <v>#DIV/0!</v>
      </c>
      <c r="K26" s="11"/>
    </row>
    <row r="27" spans="1:11" s="1" customFormat="1" ht="18" customHeight="1" thickBot="1">
      <c r="A27" s="11"/>
      <c r="B27" s="183" t="s">
        <v>66</v>
      </c>
      <c r="C27" s="12" t="s">
        <v>96</v>
      </c>
      <c r="D27" s="139"/>
      <c r="E27" s="139"/>
      <c r="F27" s="17">
        <f t="shared" si="4"/>
        <v>0</v>
      </c>
      <c r="G27" s="18"/>
      <c r="H27" s="18"/>
      <c r="I27" s="19">
        <f t="shared" si="5"/>
        <v>0</v>
      </c>
      <c r="J27" s="20" t="e">
        <f t="shared" si="6"/>
        <v>#DIV/0!</v>
      </c>
      <c r="K27" s="11"/>
    </row>
    <row r="28" spans="1:11" s="1" customFormat="1" ht="18" customHeight="1" thickBot="1">
      <c r="A28" s="11"/>
      <c r="B28" s="183" t="s">
        <v>67</v>
      </c>
      <c r="C28" s="12" t="s">
        <v>470</v>
      </c>
      <c r="D28" s="139"/>
      <c r="E28" s="139"/>
      <c r="F28" s="17">
        <f t="shared" si="4"/>
        <v>0</v>
      </c>
      <c r="G28" s="18"/>
      <c r="H28" s="18"/>
      <c r="I28" s="19">
        <f t="shared" si="5"/>
        <v>0</v>
      </c>
      <c r="J28" s="20" t="e">
        <f t="shared" si="6"/>
        <v>#DIV/0!</v>
      </c>
      <c r="K28" s="11"/>
    </row>
    <row r="29" spans="1:11" s="1" customFormat="1" ht="18" customHeight="1" thickBot="1">
      <c r="A29" s="11"/>
      <c r="B29" s="183" t="s">
        <v>68</v>
      </c>
      <c r="C29" s="12" t="s">
        <v>471</v>
      </c>
      <c r="D29" s="139"/>
      <c r="E29" s="139"/>
      <c r="F29" s="17">
        <f t="shared" si="4"/>
        <v>0</v>
      </c>
      <c r="G29" s="18"/>
      <c r="H29" s="18"/>
      <c r="I29" s="19">
        <f t="shared" si="5"/>
        <v>0</v>
      </c>
      <c r="J29" s="20" t="e">
        <f t="shared" si="6"/>
        <v>#DIV/0!</v>
      </c>
      <c r="K29" s="11"/>
    </row>
    <row r="30" spans="1:11" s="1" customFormat="1" ht="18" customHeight="1" thickBot="1">
      <c r="A30" s="11"/>
      <c r="B30" s="183" t="s">
        <v>69</v>
      </c>
      <c r="C30" s="12" t="s">
        <v>100</v>
      </c>
      <c r="D30" s="139"/>
      <c r="E30" s="139"/>
      <c r="F30" s="17">
        <f t="shared" si="4"/>
        <v>0</v>
      </c>
      <c r="G30" s="18"/>
      <c r="H30" s="18"/>
      <c r="I30" s="19">
        <f t="shared" si="5"/>
        <v>0</v>
      </c>
      <c r="J30" s="20" t="e">
        <f t="shared" si="6"/>
        <v>#DIV/0!</v>
      </c>
      <c r="K30" s="11"/>
    </row>
    <row r="31" spans="1:11" s="1" customFormat="1" ht="18" customHeight="1" thickBot="1">
      <c r="A31" s="11"/>
      <c r="B31" s="183" t="s">
        <v>70</v>
      </c>
      <c r="C31" s="12" t="s">
        <v>94</v>
      </c>
      <c r="D31" s="139"/>
      <c r="E31" s="139"/>
      <c r="F31" s="17">
        <f t="shared" si="4"/>
        <v>0</v>
      </c>
      <c r="G31" s="18"/>
      <c r="H31" s="18"/>
      <c r="I31" s="19">
        <f t="shared" si="5"/>
        <v>0</v>
      </c>
      <c r="J31" s="20" t="e">
        <f t="shared" si="6"/>
        <v>#DIV/0!</v>
      </c>
      <c r="K31" s="11"/>
    </row>
    <row r="32" spans="1:11" s="1" customFormat="1" ht="18" customHeight="1" thickBot="1">
      <c r="A32" s="11"/>
      <c r="B32" s="183" t="s">
        <v>71</v>
      </c>
      <c r="C32" s="12" t="s">
        <v>472</v>
      </c>
      <c r="D32" s="139"/>
      <c r="E32" s="139"/>
      <c r="F32" s="17">
        <f t="shared" si="4"/>
        <v>0</v>
      </c>
      <c r="G32" s="18"/>
      <c r="H32" s="18"/>
      <c r="I32" s="19">
        <f t="shared" si="5"/>
        <v>0</v>
      </c>
      <c r="J32" s="20" t="e">
        <f t="shared" si="6"/>
        <v>#DIV/0!</v>
      </c>
      <c r="K32" s="11"/>
    </row>
    <row r="33" spans="2:8" s="1" customFormat="1" ht="18" customHeight="1">
      <c r="B33" s="142"/>
      <c r="C33" s="2"/>
    </row>
    <row r="35" spans="2:8" s="1" customFormat="1" ht="25.5">
      <c r="B35" s="142"/>
      <c r="C35" s="167" t="s">
        <v>108</v>
      </c>
    </row>
    <row r="36" spans="2:8" s="1" customFormat="1" ht="190.5" customHeight="1">
      <c r="B36" s="142"/>
      <c r="C36" s="168"/>
      <c r="D36" s="169"/>
      <c r="E36" s="169"/>
      <c r="F36" s="169"/>
      <c r="G36" s="169"/>
      <c r="H3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opLeftCell="A25" workbookViewId="0">
      <selection activeCell="D37" sqref="D37:F37"/>
    </sheetView>
  </sheetViews>
  <sheetFormatPr defaultColWidth="9" defaultRowHeight="18" customHeight="1"/>
  <cols>
    <col min="1" max="1" width="1.375" style="28" customWidth="1"/>
    <col min="2" max="2" width="2.125" style="28" customWidth="1"/>
    <col min="3" max="3" width="25.625" style="28" customWidth="1"/>
    <col min="4" max="4" width="16.125" style="28" customWidth="1"/>
    <col min="5" max="5" width="14.625" style="28" customWidth="1"/>
    <col min="6" max="6" width="15.625" style="28" customWidth="1"/>
    <col min="7" max="7" width="13" style="28" customWidth="1"/>
    <col min="8" max="8" width="12.375" style="28" customWidth="1"/>
    <col min="9" max="10" width="12.25" style="28" customWidth="1"/>
    <col min="11" max="256" width="9" style="28" customWidth="1"/>
    <col min="257" max="16384" width="9" style="59"/>
  </cols>
  <sheetData>
    <row r="1" spans="1:10" ht="21.6" customHeight="1">
      <c r="A1" s="22" t="s">
        <v>103</v>
      </c>
      <c r="B1" s="23"/>
      <c r="C1" s="24"/>
      <c r="D1" s="25"/>
      <c r="E1" s="26"/>
      <c r="F1" s="25"/>
      <c r="G1" s="27"/>
      <c r="H1" s="24"/>
      <c r="I1" s="24"/>
      <c r="J1" s="24"/>
    </row>
    <row r="2" spans="1:10" ht="15" customHeight="1">
      <c r="A2" s="29"/>
      <c r="B2" s="30"/>
      <c r="C2" s="31"/>
      <c r="D2" s="32"/>
      <c r="E2" s="33"/>
      <c r="F2" s="32"/>
      <c r="G2" s="27"/>
      <c r="H2" s="24"/>
      <c r="I2" s="24"/>
      <c r="J2" s="24"/>
    </row>
    <row r="3" spans="1:10" s="1" customFormat="1" ht="23.45" customHeight="1">
      <c r="A3" s="230" t="s">
        <v>0</v>
      </c>
      <c r="B3" s="231"/>
      <c r="C3" s="231"/>
      <c r="D3" s="232" t="s">
        <v>1</v>
      </c>
      <c r="E3" s="233"/>
      <c r="F3" s="233"/>
      <c r="G3" s="234" t="s">
        <v>5</v>
      </c>
      <c r="H3" s="236" t="s">
        <v>6</v>
      </c>
      <c r="I3" s="238" t="s">
        <v>7</v>
      </c>
      <c r="J3" s="228" t="s">
        <v>8</v>
      </c>
    </row>
    <row r="4" spans="1:10" s="1" customFormat="1" ht="39" customHeight="1">
      <c r="A4" s="231"/>
      <c r="B4" s="231"/>
      <c r="C4" s="231"/>
      <c r="D4" s="3" t="s">
        <v>2</v>
      </c>
      <c r="E4" s="3" t="s">
        <v>3</v>
      </c>
      <c r="F4" s="3" t="s">
        <v>4</v>
      </c>
      <c r="G4" s="235"/>
      <c r="H4" s="237"/>
      <c r="I4" s="239"/>
      <c r="J4" s="229"/>
    </row>
    <row r="5" spans="1:10" s="66" customFormat="1" ht="21" customHeight="1">
      <c r="A5" s="60" t="s">
        <v>9</v>
      </c>
      <c r="B5" s="61"/>
      <c r="C5" s="62"/>
      <c r="D5" s="202">
        <v>998725555.39573288</v>
      </c>
      <c r="E5" s="203">
        <v>508666135.76338661</v>
      </c>
      <c r="F5" s="204">
        <v>1507391691.1591196</v>
      </c>
      <c r="G5" s="63"/>
      <c r="H5" s="64"/>
      <c r="I5" s="65"/>
      <c r="J5" s="65"/>
    </row>
    <row r="6" spans="1:10" ht="21.6" customHeight="1">
      <c r="A6" s="35" t="s">
        <v>10</v>
      </c>
      <c r="B6" s="36"/>
      <c r="C6" s="185"/>
      <c r="D6" s="186">
        <v>891085368.60430789</v>
      </c>
      <c r="E6" s="187">
        <v>439281509.48945946</v>
      </c>
      <c r="F6" s="201">
        <v>1330366878.0937674</v>
      </c>
      <c r="G6" s="34"/>
      <c r="H6" s="24"/>
      <c r="I6" s="24"/>
      <c r="J6" s="24"/>
    </row>
    <row r="7" spans="1:10" ht="19.899999999999999" customHeight="1">
      <c r="A7" s="37"/>
      <c r="B7" s="38" t="s">
        <v>11</v>
      </c>
      <c r="C7" s="39"/>
      <c r="D7" s="210"/>
      <c r="E7" s="211"/>
      <c r="F7" s="207">
        <v>143976345.62787482</v>
      </c>
      <c r="G7" s="40">
        <f>SUM(G8:G10)</f>
        <v>110</v>
      </c>
      <c r="H7" s="41">
        <f>SUM(H8:H10)</f>
        <v>360</v>
      </c>
      <c r="I7" s="41">
        <f>SUM(I8:I10)</f>
        <v>13080</v>
      </c>
      <c r="J7" s="42">
        <f>F7/H7</f>
        <v>399934.29341076338</v>
      </c>
    </row>
    <row r="8" spans="1:10" ht="19.899999999999999" customHeight="1">
      <c r="A8" s="37"/>
      <c r="B8" s="38"/>
      <c r="C8" s="43" t="s">
        <v>12</v>
      </c>
      <c r="D8" s="210"/>
      <c r="E8" s="211"/>
      <c r="F8" s="207">
        <f>$F$7/$I$7*$I8</f>
        <v>71327730.861515969</v>
      </c>
      <c r="G8" s="44">
        <v>36</v>
      </c>
      <c r="H8" s="45">
        <v>180</v>
      </c>
      <c r="I8" s="46">
        <f>G8*H8</f>
        <v>6480</v>
      </c>
      <c r="J8" s="47">
        <f>F8/H8</f>
        <v>396265.17145286652</v>
      </c>
    </row>
    <row r="9" spans="1:10" ht="19.899999999999999" customHeight="1">
      <c r="A9" s="37"/>
      <c r="B9" s="38"/>
      <c r="C9" s="43" t="s">
        <v>12</v>
      </c>
      <c r="D9" s="210"/>
      <c r="E9" s="211"/>
      <c r="F9" s="207">
        <f t="shared" ref="F9" si="0">$F$7/$I$7*$I9</f>
        <v>25096794.19201488</v>
      </c>
      <c r="G9" s="44">
        <v>38</v>
      </c>
      <c r="H9" s="45">
        <v>60</v>
      </c>
      <c r="I9" s="46">
        <f>G9*H9</f>
        <v>2280</v>
      </c>
      <c r="J9" s="47">
        <f>F9/H9</f>
        <v>418279.90320024802</v>
      </c>
    </row>
    <row r="10" spans="1:10" ht="19.899999999999999" customHeight="1">
      <c r="A10" s="37"/>
      <c r="B10" s="38"/>
      <c r="C10" s="43" t="s">
        <v>12</v>
      </c>
      <c r="D10" s="210"/>
      <c r="E10" s="211"/>
      <c r="F10" s="207">
        <f>$F$7/$I$7*$I10</f>
        <v>47551820.574343979</v>
      </c>
      <c r="G10" s="44">
        <v>36</v>
      </c>
      <c r="H10" s="45">
        <v>120</v>
      </c>
      <c r="I10" s="46">
        <f>G10*H10</f>
        <v>4320</v>
      </c>
      <c r="J10" s="47">
        <f>F10/H10</f>
        <v>396265.17145286652</v>
      </c>
    </row>
    <row r="11" spans="1:10" ht="19.899999999999999" customHeight="1">
      <c r="A11" s="37"/>
      <c r="B11" s="38" t="s">
        <v>13</v>
      </c>
      <c r="C11" s="39"/>
      <c r="D11" s="210">
        <v>25914646.856888238</v>
      </c>
      <c r="E11" s="211">
        <v>15196279.482086118</v>
      </c>
      <c r="F11" s="207">
        <v>41110926.338974357</v>
      </c>
      <c r="G11" s="34"/>
      <c r="H11" s="24"/>
      <c r="I11" s="24"/>
      <c r="J11" s="24"/>
    </row>
    <row r="12" spans="1:10" ht="19.899999999999999" customHeight="1">
      <c r="A12" s="37"/>
      <c r="B12" s="38" t="s">
        <v>14</v>
      </c>
      <c r="C12" s="39"/>
      <c r="D12" s="210">
        <v>41137371.243694395</v>
      </c>
      <c r="E12" s="211">
        <v>22502170.516217887</v>
      </c>
      <c r="F12" s="207">
        <v>63639541.759912282</v>
      </c>
      <c r="G12" s="34"/>
      <c r="H12" s="24"/>
      <c r="I12" s="24"/>
      <c r="J12" s="24"/>
    </row>
    <row r="13" spans="1:10" ht="19.899999999999999" customHeight="1">
      <c r="A13" s="37"/>
      <c r="B13" s="38" t="s">
        <v>15</v>
      </c>
      <c r="C13" s="39"/>
      <c r="D13" s="210">
        <v>64907780.610203996</v>
      </c>
      <c r="E13" s="211">
        <v>42773712.144570142</v>
      </c>
      <c r="F13" s="207">
        <v>107681492.75477414</v>
      </c>
      <c r="G13" s="34"/>
      <c r="H13" s="24"/>
      <c r="I13" s="24"/>
      <c r="J13" s="24"/>
    </row>
    <row r="14" spans="1:10" ht="19.899999999999999" customHeight="1">
      <c r="A14" s="37"/>
      <c r="B14" s="38" t="s">
        <v>16</v>
      </c>
      <c r="C14" s="39"/>
      <c r="D14" s="210">
        <v>202258270.26321983</v>
      </c>
      <c r="E14" s="211">
        <v>80992809.221268475</v>
      </c>
      <c r="F14" s="207">
        <v>283251079.48448831</v>
      </c>
      <c r="G14" s="34"/>
      <c r="H14" s="24"/>
      <c r="I14" s="24"/>
      <c r="J14" s="24"/>
    </row>
    <row r="15" spans="1:10" ht="19.899999999999999" customHeight="1">
      <c r="A15" s="37"/>
      <c r="B15" s="38" t="s">
        <v>17</v>
      </c>
      <c r="C15" s="39"/>
      <c r="D15" s="210">
        <v>78409368.843722597</v>
      </c>
      <c r="E15" s="211">
        <v>49220288.250862494</v>
      </c>
      <c r="F15" s="207">
        <v>127629657.09458509</v>
      </c>
      <c r="G15" s="34"/>
      <c r="H15" s="24"/>
      <c r="I15" s="24"/>
      <c r="J15" s="24"/>
    </row>
    <row r="16" spans="1:10" ht="19.899999999999999" customHeight="1">
      <c r="A16" s="37"/>
      <c r="B16" s="38" t="s">
        <v>18</v>
      </c>
      <c r="C16" s="39"/>
      <c r="D16" s="212">
        <v>48394506.37895178</v>
      </c>
      <c r="E16" s="213">
        <v>23628638.165439405</v>
      </c>
      <c r="F16" s="208">
        <v>72023144.544391185</v>
      </c>
      <c r="G16" s="34"/>
      <c r="H16" s="24"/>
      <c r="I16" s="24"/>
      <c r="J16" s="24"/>
    </row>
    <row r="17" spans="1:10" ht="19.899999999999999" customHeight="1">
      <c r="A17" s="37"/>
      <c r="B17" s="38" t="s">
        <v>19</v>
      </c>
      <c r="C17" s="39"/>
      <c r="D17" s="212">
        <v>36008031.330221847</v>
      </c>
      <c r="E17" s="213">
        <v>25726389.895582408</v>
      </c>
      <c r="F17" s="208">
        <v>61734421.225804254</v>
      </c>
      <c r="G17" s="34"/>
      <c r="H17" s="24"/>
      <c r="I17" s="24"/>
      <c r="J17" s="24"/>
    </row>
    <row r="18" spans="1:10" ht="19.899999999999999" customHeight="1">
      <c r="A18" s="37"/>
      <c r="B18" s="38" t="s">
        <v>20</v>
      </c>
      <c r="C18" s="39"/>
      <c r="D18" s="210">
        <v>103500139.60335007</v>
      </c>
      <c r="E18" s="211">
        <v>23941047.285918184</v>
      </c>
      <c r="F18" s="207">
        <v>127441186.88926826</v>
      </c>
      <c r="G18" s="34"/>
      <c r="H18" s="24"/>
      <c r="I18" s="24"/>
      <c r="J18" s="24"/>
    </row>
    <row r="19" spans="1:10" ht="19.899999999999999" customHeight="1">
      <c r="A19" s="48"/>
      <c r="B19" s="49"/>
      <c r="C19" s="50" t="s">
        <v>21</v>
      </c>
      <c r="D19" s="210">
        <v>46071212.008344807</v>
      </c>
      <c r="E19" s="211">
        <v>9816978.6456727907</v>
      </c>
      <c r="F19" s="207">
        <v>55888190.654017597</v>
      </c>
      <c r="G19" s="34"/>
      <c r="H19" s="24"/>
      <c r="I19" s="24"/>
      <c r="J19" s="24"/>
    </row>
    <row r="20" spans="1:10" ht="19.899999999999999" customHeight="1">
      <c r="A20" s="51"/>
      <c r="B20" s="52"/>
      <c r="C20" s="50" t="s">
        <v>22</v>
      </c>
      <c r="D20" s="210">
        <v>57428927.595005274</v>
      </c>
      <c r="E20" s="211">
        <v>14124068.640245393</v>
      </c>
      <c r="F20" s="207">
        <v>71552996.235250667</v>
      </c>
      <c r="G20" s="34"/>
      <c r="H20" s="24"/>
      <c r="I20" s="24"/>
      <c r="J20" s="24"/>
    </row>
    <row r="21" spans="1:10" ht="19.899999999999999" customHeight="1">
      <c r="A21" s="37"/>
      <c r="B21" s="38" t="s">
        <v>23</v>
      </c>
      <c r="C21" s="39"/>
      <c r="D21" s="210">
        <v>77389795.779544294</v>
      </c>
      <c r="E21" s="211">
        <v>35226964.266779527</v>
      </c>
      <c r="F21" s="207">
        <v>112616760.04632382</v>
      </c>
      <c r="G21" s="34"/>
      <c r="H21" s="24"/>
      <c r="I21" s="24"/>
      <c r="J21" s="24"/>
    </row>
    <row r="22" spans="1:10" ht="19.899999999999999" customHeight="1">
      <c r="A22" s="37"/>
      <c r="B22" s="38" t="s">
        <v>24</v>
      </c>
      <c r="C22" s="39"/>
      <c r="D22" s="210">
        <v>10792956.272453429</v>
      </c>
      <c r="E22" s="211">
        <v>7424790.6652842294</v>
      </c>
      <c r="F22" s="207">
        <v>18217746.937737659</v>
      </c>
      <c r="G22" s="34"/>
      <c r="H22" s="24"/>
      <c r="I22" s="24"/>
      <c r="J22" s="24"/>
    </row>
    <row r="23" spans="1:10" ht="19.899999999999999" customHeight="1">
      <c r="A23" s="37"/>
      <c r="B23" s="38" t="s">
        <v>25</v>
      </c>
      <c r="C23" s="39"/>
      <c r="D23" s="210">
        <v>5277918.9922571983</v>
      </c>
      <c r="E23" s="211">
        <v>5190356.7643843368</v>
      </c>
      <c r="F23" s="207">
        <v>10468275.756641535</v>
      </c>
      <c r="G23" s="34"/>
      <c r="H23" s="24"/>
      <c r="I23" s="24"/>
      <c r="J23" s="24"/>
    </row>
    <row r="24" spans="1:10" ht="19.899999999999999" customHeight="1">
      <c r="A24" s="37"/>
      <c r="B24" s="38" t="s">
        <v>26</v>
      </c>
      <c r="C24" s="39"/>
      <c r="D24" s="210">
        <v>65617083.693753235</v>
      </c>
      <c r="E24" s="211">
        <v>29965339.796567194</v>
      </c>
      <c r="F24" s="207">
        <v>95582423.490320429</v>
      </c>
      <c r="G24" s="34"/>
      <c r="H24" s="24"/>
      <c r="I24" s="24"/>
      <c r="J24" s="24"/>
    </row>
    <row r="25" spans="1:10" ht="19.899999999999999" customHeight="1">
      <c r="A25" s="37"/>
      <c r="B25" s="38" t="s">
        <v>27</v>
      </c>
      <c r="C25" s="39"/>
      <c r="D25" s="205">
        <v>0</v>
      </c>
      <c r="E25" s="209">
        <v>0</v>
      </c>
      <c r="F25" s="206">
        <v>0</v>
      </c>
      <c r="G25" s="34"/>
      <c r="H25" s="24"/>
      <c r="I25" s="24"/>
      <c r="J25" s="24"/>
    </row>
    <row r="26" spans="1:10" ht="19.899999999999999" customHeight="1">
      <c r="A26" s="37"/>
      <c r="B26" s="38" t="s">
        <v>28</v>
      </c>
      <c r="C26" s="39"/>
      <c r="D26" s="210">
        <v>35706308.921877272</v>
      </c>
      <c r="E26" s="211">
        <v>17678008.218177676</v>
      </c>
      <c r="F26" s="207">
        <v>53384317.140054949</v>
      </c>
      <c r="G26" s="34"/>
      <c r="H26" s="24"/>
      <c r="I26" s="24"/>
      <c r="J26" s="24"/>
    </row>
    <row r="27" spans="1:10" ht="19.899999999999999" customHeight="1">
      <c r="A27" s="37"/>
      <c r="B27" s="38" t="s">
        <v>29</v>
      </c>
      <c r="C27" s="39"/>
      <c r="D27" s="210">
        <v>6933476.8371871375</v>
      </c>
      <c r="E27" s="211">
        <v>4676082.1654291227</v>
      </c>
      <c r="F27" s="207">
        <v>11609559.00261626</v>
      </c>
      <c r="G27" s="34"/>
      <c r="H27" s="24"/>
      <c r="I27" s="24"/>
      <c r="J27" s="24"/>
    </row>
    <row r="28" spans="1:10" ht="19.899999999999999" customHeight="1">
      <c r="A28" s="176" t="s">
        <v>30</v>
      </c>
      <c r="B28" s="188"/>
      <c r="C28" s="185"/>
      <c r="D28" s="178">
        <v>83793115.281653062</v>
      </c>
      <c r="E28" s="179">
        <v>50016740.894289345</v>
      </c>
      <c r="F28" s="182">
        <v>133809856.17594241</v>
      </c>
      <c r="G28" s="34"/>
      <c r="H28" s="53"/>
      <c r="I28" s="53"/>
      <c r="J28" s="24"/>
    </row>
    <row r="29" spans="1:10" ht="19.899999999999999" customHeight="1">
      <c r="A29" s="54"/>
      <c r="B29" s="38" t="s">
        <v>31</v>
      </c>
      <c r="C29" s="55"/>
      <c r="D29" s="210">
        <v>50646638.213347636</v>
      </c>
      <c r="E29" s="211">
        <v>26097409.564265646</v>
      </c>
      <c r="F29" s="207">
        <v>76744047.777613282</v>
      </c>
      <c r="G29" s="34"/>
      <c r="H29" s="24"/>
      <c r="I29" s="24"/>
      <c r="J29" s="24"/>
    </row>
    <row r="30" spans="1:10" ht="19.899999999999999" customHeight="1">
      <c r="A30" s="54"/>
      <c r="B30" s="38" t="s">
        <v>32</v>
      </c>
      <c r="C30" s="55"/>
      <c r="D30" s="210">
        <v>10390386.701868452</v>
      </c>
      <c r="E30" s="211">
        <v>4639004.8141003866</v>
      </c>
      <c r="F30" s="207">
        <v>15029391.515968839</v>
      </c>
      <c r="G30" s="34"/>
      <c r="H30" s="24"/>
      <c r="I30" s="24"/>
      <c r="J30" s="24"/>
    </row>
    <row r="31" spans="1:10" ht="19.899999999999999" customHeight="1">
      <c r="A31" s="54"/>
      <c r="B31" s="38" t="s">
        <v>33</v>
      </c>
      <c r="C31" s="55"/>
      <c r="D31" s="205">
        <v>2797966.453960069</v>
      </c>
      <c r="E31" s="209">
        <v>3565422.28093465</v>
      </c>
      <c r="F31" s="206">
        <v>6363388.734894719</v>
      </c>
      <c r="G31" s="34"/>
      <c r="H31" s="24"/>
      <c r="I31" s="24"/>
      <c r="J31" s="53"/>
    </row>
    <row r="32" spans="1:10" ht="19.899999999999999" customHeight="1">
      <c r="A32" s="54"/>
      <c r="B32" s="38" t="s">
        <v>34</v>
      </c>
      <c r="C32" s="55"/>
      <c r="D32" s="210">
        <v>10145106.007675167</v>
      </c>
      <c r="E32" s="211">
        <v>5143925.9417497423</v>
      </c>
      <c r="F32" s="207">
        <v>15289031.949424909</v>
      </c>
      <c r="G32" s="34"/>
      <c r="H32" s="24"/>
      <c r="I32" s="24"/>
      <c r="J32" s="24"/>
    </row>
    <row r="33" spans="1:10" ht="19.899999999999999" customHeight="1">
      <c r="A33" s="54"/>
      <c r="B33" s="38" t="s">
        <v>35</v>
      </c>
      <c r="C33" s="55"/>
      <c r="D33" s="210">
        <v>9813017.9048017394</v>
      </c>
      <c r="E33" s="211">
        <v>10570978.293238921</v>
      </c>
      <c r="F33" s="207">
        <v>20383996.19804066</v>
      </c>
      <c r="G33" s="34"/>
      <c r="H33" s="24"/>
      <c r="I33" s="24"/>
      <c r="J33" s="24"/>
    </row>
    <row r="34" spans="1:10" ht="19.899999999999999" customHeight="1">
      <c r="A34" s="35" t="s">
        <v>36</v>
      </c>
      <c r="B34" s="36"/>
      <c r="C34" s="185"/>
      <c r="D34" s="178">
        <v>13280427.399204472</v>
      </c>
      <c r="E34" s="179">
        <v>10985473.915494159</v>
      </c>
      <c r="F34" s="182">
        <v>24265901.314698629</v>
      </c>
      <c r="G34" s="34"/>
      <c r="H34" s="53"/>
      <c r="I34" s="53"/>
      <c r="J34" s="24"/>
    </row>
    <row r="35" spans="1:10" ht="19.899999999999999" customHeight="1">
      <c r="A35" s="54"/>
      <c r="B35" s="38" t="s">
        <v>37</v>
      </c>
      <c r="C35" s="55"/>
      <c r="D35" s="210">
        <v>0</v>
      </c>
      <c r="E35" s="211">
        <v>0</v>
      </c>
      <c r="F35" s="207">
        <v>0</v>
      </c>
      <c r="G35" s="34"/>
      <c r="H35" s="24"/>
      <c r="I35" s="24"/>
      <c r="J35" s="24"/>
    </row>
    <row r="36" spans="1:10" ht="19.899999999999999" customHeight="1">
      <c r="A36" s="54"/>
      <c r="B36" s="38" t="s">
        <v>38</v>
      </c>
      <c r="C36" s="55"/>
      <c r="D36" s="210">
        <v>5579694.1594024692</v>
      </c>
      <c r="E36" s="211">
        <v>3920265.580040684</v>
      </c>
      <c r="F36" s="207">
        <v>9499959.7394431531</v>
      </c>
      <c r="G36" s="34"/>
      <c r="H36" s="24"/>
      <c r="I36" s="24"/>
      <c r="J36" s="24"/>
    </row>
    <row r="37" spans="1:10" ht="19.899999999999999" customHeight="1">
      <c r="A37" s="54"/>
      <c r="B37" s="38" t="s">
        <v>39</v>
      </c>
      <c r="C37" s="55"/>
      <c r="D37" s="205">
        <v>3492705.9619067991</v>
      </c>
      <c r="E37" s="209">
        <v>1570655.345342367</v>
      </c>
      <c r="F37" s="206">
        <v>5063361.3072491661</v>
      </c>
      <c r="G37" s="34"/>
      <c r="H37" s="24"/>
      <c r="I37" s="24"/>
      <c r="J37" s="53"/>
    </row>
    <row r="38" spans="1:10" ht="19.899999999999999" customHeight="1">
      <c r="A38" s="54"/>
      <c r="B38" s="38" t="s">
        <v>40</v>
      </c>
      <c r="C38" s="55"/>
      <c r="D38" s="210">
        <v>0</v>
      </c>
      <c r="E38" s="211">
        <v>0</v>
      </c>
      <c r="F38" s="207">
        <v>0</v>
      </c>
      <c r="G38" s="34"/>
      <c r="H38" s="24"/>
      <c r="I38" s="24"/>
      <c r="J38" s="24"/>
    </row>
    <row r="39" spans="1:10" ht="19.899999999999999" customHeight="1">
      <c r="A39" s="54"/>
      <c r="B39" s="38" t="s">
        <v>41</v>
      </c>
      <c r="C39" s="55"/>
      <c r="D39" s="210">
        <v>4208027.2778952029</v>
      </c>
      <c r="E39" s="211">
        <v>5494552.990111107</v>
      </c>
      <c r="F39" s="207">
        <v>9702580.2680063099</v>
      </c>
      <c r="G39" s="34"/>
      <c r="H39" s="24"/>
      <c r="I39" s="24"/>
      <c r="J39" s="24"/>
    </row>
    <row r="40" spans="1:10" ht="19.899999999999999" customHeight="1">
      <c r="A40" s="35" t="s">
        <v>42</v>
      </c>
      <c r="B40" s="36"/>
      <c r="C40" s="185"/>
      <c r="D40" s="178">
        <v>10566644.110567424</v>
      </c>
      <c r="E40" s="179">
        <v>8382411.4641437214</v>
      </c>
      <c r="F40" s="182">
        <v>18949055.574711144</v>
      </c>
      <c r="G40" s="34"/>
      <c r="H40" s="53"/>
      <c r="I40" s="53"/>
      <c r="J40" s="24"/>
    </row>
    <row r="41" spans="1:10" ht="19.899999999999999" customHeight="1">
      <c r="A41" s="54"/>
      <c r="B41" s="38" t="s">
        <v>43</v>
      </c>
      <c r="C41" s="55"/>
      <c r="D41" s="214">
        <v>3083016.1071942588</v>
      </c>
      <c r="E41" s="215">
        <v>3052223.8816010812</v>
      </c>
      <c r="F41" s="216">
        <v>6135239.9887953401</v>
      </c>
      <c r="G41" s="34"/>
      <c r="H41" s="24"/>
      <c r="I41" s="24"/>
      <c r="J41" s="24"/>
    </row>
    <row r="42" spans="1:10" ht="19.899999999999999" customHeight="1">
      <c r="A42" s="54"/>
      <c r="B42" s="38" t="s">
        <v>44</v>
      </c>
      <c r="C42" s="55"/>
      <c r="D42" s="175">
        <v>642660.61755572772</v>
      </c>
      <c r="E42" s="177">
        <v>926885.81391449692</v>
      </c>
      <c r="F42" s="189">
        <v>1569546.4314702246</v>
      </c>
      <c r="G42" s="34"/>
      <c r="H42" s="24"/>
      <c r="I42" s="24"/>
      <c r="J42" s="24"/>
    </row>
    <row r="43" spans="1:10" ht="19.899999999999999" customHeight="1">
      <c r="A43" s="54"/>
      <c r="B43" s="38" t="s">
        <v>45</v>
      </c>
      <c r="C43" s="55"/>
      <c r="D43" s="175">
        <v>5660215.3074439606</v>
      </c>
      <c r="E43" s="177">
        <v>2212898.1821162757</v>
      </c>
      <c r="F43" s="189">
        <v>7873113.4895602362</v>
      </c>
      <c r="G43" s="34"/>
      <c r="H43" s="24"/>
      <c r="I43" s="24"/>
      <c r="J43" s="53"/>
    </row>
    <row r="44" spans="1:10" ht="19.899999999999999" customHeight="1">
      <c r="A44" s="56"/>
      <c r="B44" s="57" t="s">
        <v>46</v>
      </c>
      <c r="C44" s="58"/>
      <c r="D44" s="180">
        <v>1180752.0783734759</v>
      </c>
      <c r="E44" s="181">
        <v>2190403.5865118671</v>
      </c>
      <c r="F44" s="190">
        <v>3371155.6648853431</v>
      </c>
      <c r="G44" s="34"/>
      <c r="H44" s="24"/>
      <c r="I44" s="24"/>
      <c r="J44" s="24"/>
    </row>
  </sheetData>
  <mergeCells count="6">
    <mergeCell ref="J3:J4"/>
    <mergeCell ref="A3:C4"/>
    <mergeCell ref="D3:F3"/>
    <mergeCell ref="G3:G4"/>
    <mergeCell ref="H3:H4"/>
    <mergeCell ref="I3:I4"/>
  </mergeCells>
  <pageMargins left="0.59055100000000005" right="0.39370100000000002" top="0.78740200000000005" bottom="0.39370100000000002" header="0.39370100000000002" footer="0.39370100000000002"/>
  <pageSetup scale="90" pageOrder="overThenDown" orientation="landscape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473</v>
      </c>
      <c r="B5" s="241"/>
      <c r="C5" s="242"/>
      <c r="D5" s="171">
        <f t="shared" ref="D5:J5" si="0">D6+D14</f>
        <v>150497655.23564699</v>
      </c>
      <c r="E5" s="171">
        <f t="shared" si="0"/>
        <v>89114985.287187845</v>
      </c>
      <c r="F5" s="171">
        <f t="shared" si="0"/>
        <v>239612640.52283484</v>
      </c>
      <c r="G5" s="171">
        <f t="shared" si="0"/>
        <v>1125</v>
      </c>
      <c r="H5" s="171">
        <f t="shared" si="0"/>
        <v>540</v>
      </c>
      <c r="I5" s="171">
        <f t="shared" si="0"/>
        <v>54660</v>
      </c>
      <c r="J5" s="171">
        <f t="shared" si="0"/>
        <v>811233.29467275692</v>
      </c>
      <c r="K5" s="172"/>
    </row>
    <row r="6" spans="1:256" s="13" customFormat="1" ht="19.899999999999999" customHeight="1">
      <c r="A6" s="147"/>
      <c r="B6" s="157" t="s">
        <v>474</v>
      </c>
      <c r="C6" s="156"/>
      <c r="D6" s="133">
        <v>140107268.53377855</v>
      </c>
      <c r="E6" s="133">
        <v>84475980.47308746</v>
      </c>
      <c r="F6" s="133">
        <v>224583249.00686601</v>
      </c>
      <c r="G6" s="134">
        <f>SUM(G7:G13)</f>
        <v>1051</v>
      </c>
      <c r="H6" s="134">
        <f>SUM(H7:H13)</f>
        <v>300</v>
      </c>
      <c r="I6" s="134">
        <f>SUM(I7:I13)</f>
        <v>45900</v>
      </c>
      <c r="J6" s="135">
        <f>F6/H6</f>
        <v>748610.83002288674</v>
      </c>
      <c r="K6" s="166"/>
    </row>
    <row r="7" spans="1:256" s="1" customFormat="1" ht="19.899999999999999" customHeight="1">
      <c r="A7" s="4"/>
      <c r="B7" s="153" t="s">
        <v>47</v>
      </c>
      <c r="C7" s="128" t="s">
        <v>476</v>
      </c>
      <c r="D7" s="136"/>
      <c r="E7" s="136"/>
      <c r="F7" s="129">
        <f>$F$6/$I$6*$I7</f>
        <v>224583249.00686601</v>
      </c>
      <c r="G7" s="140">
        <v>153</v>
      </c>
      <c r="H7" s="141">
        <v>300</v>
      </c>
      <c r="I7" s="131">
        <f>G7*H7</f>
        <v>45900</v>
      </c>
      <c r="J7" s="143">
        <f>F7/H7</f>
        <v>748610.83002288674</v>
      </c>
      <c r="K7" s="11"/>
    </row>
    <row r="8" spans="1:256" s="1" customFormat="1" ht="19.899999999999999" customHeight="1">
      <c r="A8" s="4"/>
      <c r="B8" s="153" t="s">
        <v>48</v>
      </c>
      <c r="C8" s="128" t="s">
        <v>477</v>
      </c>
      <c r="D8" s="136"/>
      <c r="E8" s="136"/>
      <c r="F8" s="129">
        <f t="shared" ref="F8:F13" si="1">$F$6/$I$6*$I8</f>
        <v>0</v>
      </c>
      <c r="G8" s="140">
        <v>152</v>
      </c>
      <c r="H8" s="141"/>
      <c r="I8" s="131">
        <f t="shared" ref="I8:I13" si="2">G8*H8</f>
        <v>0</v>
      </c>
      <c r="J8" s="143" t="e">
        <f t="shared" ref="J8:J13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478</v>
      </c>
      <c r="D9" s="136"/>
      <c r="E9" s="136"/>
      <c r="F9" s="129">
        <f t="shared" si="1"/>
        <v>0</v>
      </c>
      <c r="G9" s="140">
        <v>150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479</v>
      </c>
      <c r="D10" s="136"/>
      <c r="E10" s="136"/>
      <c r="F10" s="129">
        <f t="shared" si="1"/>
        <v>0</v>
      </c>
      <c r="G10" s="140">
        <v>142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480</v>
      </c>
      <c r="D11" s="136"/>
      <c r="E11" s="136"/>
      <c r="F11" s="129">
        <f t="shared" si="1"/>
        <v>0</v>
      </c>
      <c r="G11" s="140">
        <v>154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206</v>
      </c>
      <c r="D12" s="136"/>
      <c r="E12" s="136"/>
      <c r="F12" s="129">
        <f t="shared" si="1"/>
        <v>0</v>
      </c>
      <c r="G12" s="140">
        <v>150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" customFormat="1" ht="19.899999999999999" customHeight="1">
      <c r="A13" s="4"/>
      <c r="B13" s="153" t="s">
        <v>53</v>
      </c>
      <c r="C13" s="128" t="s">
        <v>212</v>
      </c>
      <c r="D13" s="136"/>
      <c r="E13" s="136"/>
      <c r="F13" s="129">
        <f t="shared" si="1"/>
        <v>0</v>
      </c>
      <c r="G13" s="140">
        <v>150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45" customFormat="1" ht="18" customHeight="1">
      <c r="A14" s="144"/>
      <c r="B14" s="196" t="s">
        <v>475</v>
      </c>
      <c r="C14" s="199"/>
      <c r="D14" s="198">
        <v>10390386.701868452</v>
      </c>
      <c r="E14" s="14">
        <v>4639004.8141003866</v>
      </c>
      <c r="F14" s="14">
        <v>15029391.515968839</v>
      </c>
      <c r="G14" s="15">
        <f>SUM(G15:G22)</f>
        <v>74</v>
      </c>
      <c r="H14" s="15">
        <f>SUM(H15:H22)</f>
        <v>240</v>
      </c>
      <c r="I14" s="15">
        <f>SUM(I15:I22)</f>
        <v>8760</v>
      </c>
      <c r="J14" s="16">
        <f>F14/H14</f>
        <v>62622.464649870162</v>
      </c>
      <c r="K14" s="14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8" customHeight="1" thickBot="1">
      <c r="A15" s="11"/>
      <c r="B15" s="183" t="s">
        <v>54</v>
      </c>
      <c r="C15" s="12" t="s">
        <v>481</v>
      </c>
      <c r="D15" s="139"/>
      <c r="E15" s="139"/>
      <c r="F15" s="17">
        <f>$F$14/$I$14*$I15</f>
        <v>11117632.080305716</v>
      </c>
      <c r="G15" s="18">
        <v>36</v>
      </c>
      <c r="H15" s="18">
        <v>180</v>
      </c>
      <c r="I15" s="19">
        <f>G15*H15</f>
        <v>6480</v>
      </c>
      <c r="J15" s="20">
        <f>F15/H15</f>
        <v>61764.622668365089</v>
      </c>
      <c r="K15" s="11"/>
    </row>
    <row r="16" spans="1:256" s="1" customFormat="1" ht="18" customHeight="1" thickBot="1">
      <c r="A16" s="11"/>
      <c r="B16" s="183" t="s">
        <v>55</v>
      </c>
      <c r="C16" s="12" t="s">
        <v>482</v>
      </c>
      <c r="D16" s="139"/>
      <c r="E16" s="139"/>
      <c r="F16" s="17">
        <f t="shared" ref="F16:F22" si="4">$F$14/$I$14*$I16</f>
        <v>3911759.4356631227</v>
      </c>
      <c r="G16" s="18">
        <v>38</v>
      </c>
      <c r="H16" s="18">
        <v>60</v>
      </c>
      <c r="I16" s="19">
        <f t="shared" ref="I16:I22" si="5">G16*H16</f>
        <v>2280</v>
      </c>
      <c r="J16" s="20">
        <f t="shared" ref="J16:J22" si="6">F16/H16</f>
        <v>65195.990594385381</v>
      </c>
      <c r="K16" s="11"/>
    </row>
    <row r="17" spans="1:11" s="1" customFormat="1" ht="18" customHeight="1" thickBot="1">
      <c r="A17" s="11"/>
      <c r="B17" s="183" t="s">
        <v>56</v>
      </c>
      <c r="C17" s="12" t="s">
        <v>483</v>
      </c>
      <c r="D17" s="139"/>
      <c r="E17" s="139"/>
      <c r="F17" s="17">
        <f t="shared" si="4"/>
        <v>0</v>
      </c>
      <c r="G17" s="18"/>
      <c r="H17" s="18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484</v>
      </c>
      <c r="D18" s="139"/>
      <c r="E18" s="139"/>
      <c r="F18" s="17">
        <f t="shared" si="4"/>
        <v>0</v>
      </c>
      <c r="G18" s="18"/>
      <c r="H18" s="18"/>
      <c r="I18" s="19">
        <f t="shared" si="5"/>
        <v>0</v>
      </c>
      <c r="J18" s="20" t="e">
        <f t="shared" si="6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485</v>
      </c>
      <c r="D19" s="139"/>
      <c r="E19" s="139"/>
      <c r="F19" s="17">
        <f t="shared" si="4"/>
        <v>0</v>
      </c>
      <c r="G19" s="18"/>
      <c r="H19" s="18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486</v>
      </c>
      <c r="D20" s="139"/>
      <c r="E20" s="139"/>
      <c r="F20" s="17">
        <f t="shared" si="4"/>
        <v>0</v>
      </c>
      <c r="G20" s="18"/>
      <c r="H20" s="18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487</v>
      </c>
      <c r="D21" s="139"/>
      <c r="E21" s="139"/>
      <c r="F21" s="17">
        <f t="shared" si="4"/>
        <v>0</v>
      </c>
      <c r="G21" s="18"/>
      <c r="H21" s="18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230</v>
      </c>
      <c r="D22" s="139"/>
      <c r="E22" s="139"/>
      <c r="F22" s="17">
        <f t="shared" si="4"/>
        <v>0</v>
      </c>
      <c r="G22" s="18"/>
      <c r="H22" s="18"/>
      <c r="I22" s="19">
        <f t="shared" si="5"/>
        <v>0</v>
      </c>
      <c r="J22" s="20" t="e">
        <f t="shared" si="6"/>
        <v>#DIV/0!</v>
      </c>
      <c r="K22" s="11"/>
    </row>
    <row r="23" spans="1:11" s="1" customFormat="1" ht="18" customHeight="1">
      <c r="B23" s="142"/>
      <c r="C23" s="2"/>
    </row>
    <row r="25" spans="1:11" s="1" customFormat="1" ht="25.5">
      <c r="B25" s="142"/>
      <c r="C25" s="167" t="s">
        <v>108</v>
      </c>
    </row>
    <row r="26" spans="1:11" s="1" customFormat="1" ht="190.5" customHeight="1">
      <c r="B26" s="142"/>
      <c r="C26" s="168"/>
      <c r="D26" s="169"/>
      <c r="E26" s="169"/>
      <c r="F26" s="169"/>
      <c r="G26" s="169"/>
      <c r="H2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488</v>
      </c>
      <c r="B5" s="241"/>
      <c r="C5" s="242"/>
      <c r="D5" s="171">
        <f t="shared" ref="D5:J5" si="0">D6+D9</f>
        <v>60719711.582010634</v>
      </c>
      <c r="E5" s="171">
        <f t="shared" si="0"/>
        <v>45903938.95784688</v>
      </c>
      <c r="F5" s="171">
        <f t="shared" si="0"/>
        <v>106623650.53985752</v>
      </c>
      <c r="G5" s="171">
        <f t="shared" si="0"/>
        <v>384</v>
      </c>
      <c r="H5" s="171">
        <f t="shared" si="0"/>
        <v>540</v>
      </c>
      <c r="I5" s="171">
        <f t="shared" si="0"/>
        <v>50160</v>
      </c>
      <c r="J5" s="171">
        <f t="shared" si="0"/>
        <v>360714.99241193733</v>
      </c>
      <c r="K5" s="172"/>
    </row>
    <row r="6" spans="1:256" s="13" customFormat="1" ht="19.899999999999999" customHeight="1">
      <c r="A6" s="147"/>
      <c r="B6" s="157" t="s">
        <v>489</v>
      </c>
      <c r="C6" s="156"/>
      <c r="D6" s="133">
        <v>57921745.128050566</v>
      </c>
      <c r="E6" s="133">
        <v>42338516.676912233</v>
      </c>
      <c r="F6" s="133">
        <v>100260261.8049628</v>
      </c>
      <c r="G6" s="134">
        <f>SUM(G7:G8)</f>
        <v>310</v>
      </c>
      <c r="H6" s="134">
        <f>SUM(H7:H8)</f>
        <v>300</v>
      </c>
      <c r="I6" s="134">
        <f>SUM(I7:I8)</f>
        <v>41400</v>
      </c>
      <c r="J6" s="135">
        <f>F6/H6</f>
        <v>334200.87268320931</v>
      </c>
      <c r="K6" s="166"/>
    </row>
    <row r="7" spans="1:256" s="1" customFormat="1" ht="19.899999999999999" customHeight="1">
      <c r="A7" s="4"/>
      <c r="B7" s="153" t="s">
        <v>47</v>
      </c>
      <c r="C7" s="128" t="s">
        <v>491</v>
      </c>
      <c r="D7" s="136"/>
      <c r="E7" s="136"/>
      <c r="F7" s="129">
        <f>$F$6/$I$6*$I7</f>
        <v>100260261.80496278</v>
      </c>
      <c r="G7" s="140">
        <v>138</v>
      </c>
      <c r="H7" s="141">
        <v>300</v>
      </c>
      <c r="I7" s="131">
        <f>G7*H7</f>
        <v>41400</v>
      </c>
      <c r="J7" s="143">
        <f>F7/H7</f>
        <v>334200.87268320931</v>
      </c>
      <c r="K7" s="11"/>
    </row>
    <row r="8" spans="1:256" s="1" customFormat="1" ht="19.899999999999999" customHeight="1">
      <c r="A8" s="4"/>
      <c r="B8" s="153" t="s">
        <v>48</v>
      </c>
      <c r="C8" s="128" t="s">
        <v>492</v>
      </c>
      <c r="D8" s="136"/>
      <c r="E8" s="136"/>
      <c r="F8" s="129">
        <f t="shared" ref="F8" si="1">$F$6/$I$6*$I8</f>
        <v>0</v>
      </c>
      <c r="G8" s="140">
        <v>172</v>
      </c>
      <c r="H8" s="141"/>
      <c r="I8" s="131">
        <f t="shared" ref="I8" si="2">G8*H8</f>
        <v>0</v>
      </c>
      <c r="J8" s="143" t="e">
        <f t="shared" ref="J8" si="3">F8/H8</f>
        <v>#DIV/0!</v>
      </c>
      <c r="K8" s="11"/>
    </row>
    <row r="9" spans="1:256" s="145" customFormat="1" ht="18" customHeight="1">
      <c r="A9" s="144"/>
      <c r="B9" s="196" t="s">
        <v>490</v>
      </c>
      <c r="C9" s="199"/>
      <c r="D9" s="198">
        <v>2797966.453960069</v>
      </c>
      <c r="E9" s="14">
        <v>3565422.28093465</v>
      </c>
      <c r="F9" s="14">
        <v>6363388.734894719</v>
      </c>
      <c r="G9" s="15">
        <f>SUM(G10:G12)</f>
        <v>74</v>
      </c>
      <c r="H9" s="15">
        <f>SUM(H10:H12)</f>
        <v>240</v>
      </c>
      <c r="I9" s="15">
        <f>SUM(I10:I12)</f>
        <v>8760</v>
      </c>
      <c r="J9" s="16">
        <f>F9/H9</f>
        <v>26514.119728727997</v>
      </c>
      <c r="K9" s="144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8" customHeight="1" thickBot="1">
      <c r="A10" s="11"/>
      <c r="B10" s="183" t="s">
        <v>54</v>
      </c>
      <c r="C10" s="12" t="s">
        <v>493</v>
      </c>
      <c r="D10" s="139"/>
      <c r="E10" s="139"/>
      <c r="F10" s="17">
        <f>$F$9/$I$9*$I10</f>
        <v>4707164.2696481477</v>
      </c>
      <c r="G10" s="18">
        <v>36</v>
      </c>
      <c r="H10" s="18">
        <v>180</v>
      </c>
      <c r="I10" s="19">
        <f>G10*H10</f>
        <v>6480</v>
      </c>
      <c r="J10" s="20">
        <f>F10/H10</f>
        <v>26150.912609156378</v>
      </c>
      <c r="K10" s="11"/>
    </row>
    <row r="11" spans="1:256" s="1" customFormat="1" ht="18" customHeight="1" thickBot="1">
      <c r="A11" s="11"/>
      <c r="B11" s="183" t="s">
        <v>55</v>
      </c>
      <c r="C11" s="12" t="s">
        <v>494</v>
      </c>
      <c r="D11" s="139"/>
      <c r="E11" s="139"/>
      <c r="F11" s="17">
        <f t="shared" ref="F11:F12" si="4">$F$9/$I$9*$I11</f>
        <v>1656224.4652465708</v>
      </c>
      <c r="G11" s="18">
        <v>38</v>
      </c>
      <c r="H11" s="18">
        <v>60</v>
      </c>
      <c r="I11" s="19">
        <f t="shared" ref="I11:I12" si="5">G11*H11</f>
        <v>2280</v>
      </c>
      <c r="J11" s="20">
        <f t="shared" ref="J11:J12" si="6">F11/H11</f>
        <v>27603.741087442846</v>
      </c>
      <c r="K11" s="11"/>
    </row>
    <row r="12" spans="1:256" s="1" customFormat="1" ht="18" customHeight="1" thickBot="1">
      <c r="A12" s="11"/>
      <c r="B12" s="183" t="s">
        <v>56</v>
      </c>
      <c r="C12" s="12" t="s">
        <v>287</v>
      </c>
      <c r="D12" s="139"/>
      <c r="E12" s="139"/>
      <c r="F12" s="17">
        <f t="shared" si="4"/>
        <v>0</v>
      </c>
      <c r="G12" s="18"/>
      <c r="H12" s="18"/>
      <c r="I12" s="19">
        <f t="shared" si="5"/>
        <v>0</v>
      </c>
      <c r="J12" s="20" t="e">
        <f t="shared" si="6"/>
        <v>#DIV/0!</v>
      </c>
      <c r="K12" s="11"/>
    </row>
    <row r="13" spans="1:256" s="1" customFormat="1" ht="18" customHeight="1">
      <c r="B13" s="142"/>
      <c r="C13" s="2"/>
    </row>
    <row r="15" spans="1:256" s="1" customFormat="1" ht="25.5">
      <c r="B15" s="142"/>
      <c r="C15" s="167" t="s">
        <v>108</v>
      </c>
    </row>
    <row r="16" spans="1:256" s="1" customFormat="1" ht="190.5" customHeight="1">
      <c r="B16" s="142"/>
      <c r="C16" s="168"/>
      <c r="D16" s="169"/>
      <c r="E16" s="169"/>
      <c r="F16" s="169"/>
      <c r="G16" s="169"/>
      <c r="H1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6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11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11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11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11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11" s="173" customFormat="1" ht="19.5">
      <c r="A5" s="240" t="s">
        <v>495</v>
      </c>
      <c r="B5" s="241"/>
      <c r="C5" s="242"/>
      <c r="D5" s="171">
        <f t="shared" ref="D5:J5" si="0">D6+D22</f>
        <v>190232751.88177097</v>
      </c>
      <c r="E5" s="171">
        <f t="shared" si="0"/>
        <v>97238485.943105802</v>
      </c>
      <c r="F5" s="171">
        <f t="shared" si="0"/>
        <v>287471237.82487679</v>
      </c>
      <c r="G5" s="171">
        <f t="shared" si="0"/>
        <v>1858</v>
      </c>
      <c r="H5" s="171">
        <f t="shared" si="0"/>
        <v>690</v>
      </c>
      <c r="I5" s="171">
        <f t="shared" si="0"/>
        <v>69510</v>
      </c>
      <c r="J5" s="171">
        <f t="shared" si="0"/>
        <v>668553.64617916348</v>
      </c>
      <c r="K5" s="172"/>
    </row>
    <row r="6" spans="1:11" s="13" customFormat="1" ht="19.899999999999999" customHeight="1">
      <c r="A6" s="147"/>
      <c r="B6" s="157" t="s">
        <v>496</v>
      </c>
      <c r="C6" s="156"/>
      <c r="D6" s="133">
        <v>180087645.8740958</v>
      </c>
      <c r="E6" s="133">
        <v>92094560.001356065</v>
      </c>
      <c r="F6" s="133">
        <v>272182205.87545186</v>
      </c>
      <c r="G6" s="134">
        <f>SUM(G7:G21)</f>
        <v>1784</v>
      </c>
      <c r="H6" s="134">
        <f>SUM(H7:H21)</f>
        <v>450</v>
      </c>
      <c r="I6" s="134">
        <f>SUM(I7:I21)</f>
        <v>60750</v>
      </c>
      <c r="J6" s="135">
        <f>F6/H6</f>
        <v>604849.34638989298</v>
      </c>
      <c r="K6" s="166"/>
    </row>
    <row r="7" spans="1:11" s="1" customFormat="1" ht="19.899999999999999" customHeight="1">
      <c r="A7" s="4"/>
      <c r="B7" s="153" t="s">
        <v>47</v>
      </c>
      <c r="C7" s="128" t="s">
        <v>498</v>
      </c>
      <c r="D7" s="136"/>
      <c r="E7" s="136"/>
      <c r="F7" s="129">
        <f>$F$6/$I$6*$I7</f>
        <v>182798913.57561213</v>
      </c>
      <c r="G7" s="140">
        <v>136</v>
      </c>
      <c r="H7" s="141">
        <v>300</v>
      </c>
      <c r="I7" s="131">
        <f>G7*H7</f>
        <v>40800</v>
      </c>
      <c r="J7" s="143">
        <f>F7/H7</f>
        <v>609329.71191870712</v>
      </c>
      <c r="K7" s="11"/>
    </row>
    <row r="8" spans="1:11" s="1" customFormat="1" ht="19.899999999999999" customHeight="1">
      <c r="A8" s="4"/>
      <c r="B8" s="153" t="s">
        <v>48</v>
      </c>
      <c r="C8" s="128" t="s">
        <v>499</v>
      </c>
      <c r="D8" s="136"/>
      <c r="E8" s="136"/>
      <c r="F8" s="129">
        <f t="shared" ref="F8:F21" si="1">$F$6/$I$6*$I8</f>
        <v>89383292.29983975</v>
      </c>
      <c r="G8" s="140">
        <v>133</v>
      </c>
      <c r="H8" s="141">
        <v>150</v>
      </c>
      <c r="I8" s="131">
        <f t="shared" ref="I8:I21" si="2">G8*H8</f>
        <v>19950</v>
      </c>
      <c r="J8" s="143">
        <f t="shared" ref="J8:J21" si="3">F8/H8</f>
        <v>595888.61533226504</v>
      </c>
      <c r="K8" s="11"/>
    </row>
    <row r="9" spans="1:11" s="1" customFormat="1" ht="19.899999999999999" customHeight="1">
      <c r="A9" s="4"/>
      <c r="B9" s="153" t="s">
        <v>49</v>
      </c>
      <c r="C9" s="128" t="s">
        <v>500</v>
      </c>
      <c r="D9" s="136"/>
      <c r="E9" s="136"/>
      <c r="F9" s="129">
        <f t="shared" si="1"/>
        <v>0</v>
      </c>
      <c r="G9" s="140">
        <v>132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11" s="1" customFormat="1" ht="19.899999999999999" customHeight="1">
      <c r="A10" s="4"/>
      <c r="B10" s="153" t="s">
        <v>50</v>
      </c>
      <c r="C10" s="128" t="s">
        <v>398</v>
      </c>
      <c r="D10" s="136"/>
      <c r="E10" s="136"/>
      <c r="F10" s="129">
        <f t="shared" si="1"/>
        <v>0</v>
      </c>
      <c r="G10" s="140"/>
      <c r="H10" s="141"/>
      <c r="I10" s="131">
        <f t="shared" si="2"/>
        <v>0</v>
      </c>
      <c r="J10" s="143" t="e">
        <f t="shared" si="3"/>
        <v>#DIV/0!</v>
      </c>
      <c r="K10" s="11"/>
    </row>
    <row r="11" spans="1:11" s="1" customFormat="1" ht="19.899999999999999" customHeight="1">
      <c r="A11" s="4"/>
      <c r="B11" s="153" t="s">
        <v>51</v>
      </c>
      <c r="C11" s="128" t="s">
        <v>385</v>
      </c>
      <c r="D11" s="136"/>
      <c r="E11" s="136"/>
      <c r="F11" s="129">
        <f t="shared" si="1"/>
        <v>0</v>
      </c>
      <c r="G11" s="140">
        <v>141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11" s="1" customFormat="1" ht="19.899999999999999" customHeight="1">
      <c r="A12" s="4"/>
      <c r="B12" s="153" t="s">
        <v>52</v>
      </c>
      <c r="C12" s="128" t="s">
        <v>395</v>
      </c>
      <c r="D12" s="136"/>
      <c r="E12" s="136"/>
      <c r="F12" s="129">
        <f t="shared" si="1"/>
        <v>0</v>
      </c>
      <c r="G12" s="140"/>
      <c r="H12" s="141"/>
      <c r="I12" s="131">
        <f t="shared" si="2"/>
        <v>0</v>
      </c>
      <c r="J12" s="143" t="e">
        <f t="shared" si="3"/>
        <v>#DIV/0!</v>
      </c>
      <c r="K12" s="11"/>
    </row>
    <row r="13" spans="1:11" s="1" customFormat="1" ht="19.899999999999999" customHeight="1">
      <c r="A13" s="4"/>
      <c r="B13" s="153" t="s">
        <v>53</v>
      </c>
      <c r="C13" s="128" t="s">
        <v>159</v>
      </c>
      <c r="D13" s="136"/>
      <c r="E13" s="136"/>
      <c r="F13" s="129">
        <f t="shared" si="1"/>
        <v>0</v>
      </c>
      <c r="G13" s="140">
        <v>134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11" s="1" customFormat="1" ht="19.899999999999999" customHeight="1">
      <c r="A14" s="4"/>
      <c r="B14" s="153" t="s">
        <v>54</v>
      </c>
      <c r="C14" s="128" t="s">
        <v>152</v>
      </c>
      <c r="D14" s="136"/>
      <c r="E14" s="136"/>
      <c r="F14" s="129">
        <f t="shared" si="1"/>
        <v>0</v>
      </c>
      <c r="G14" s="140">
        <v>142</v>
      </c>
      <c r="H14" s="141"/>
      <c r="I14" s="131">
        <f t="shared" si="2"/>
        <v>0</v>
      </c>
      <c r="J14" s="143" t="e">
        <f t="shared" si="3"/>
        <v>#DIV/0!</v>
      </c>
      <c r="K14" s="11"/>
    </row>
    <row r="15" spans="1:11" s="1" customFormat="1" ht="19.899999999999999" customHeight="1">
      <c r="A15" s="4"/>
      <c r="B15" s="153" t="s">
        <v>55</v>
      </c>
      <c r="C15" s="128" t="s">
        <v>154</v>
      </c>
      <c r="D15" s="136"/>
      <c r="E15" s="136"/>
      <c r="F15" s="129">
        <f t="shared" si="1"/>
        <v>0</v>
      </c>
      <c r="G15" s="140">
        <v>146</v>
      </c>
      <c r="H15" s="141"/>
      <c r="I15" s="131">
        <f t="shared" si="2"/>
        <v>0</v>
      </c>
      <c r="J15" s="143" t="e">
        <f t="shared" si="3"/>
        <v>#DIV/0!</v>
      </c>
      <c r="K15" s="11"/>
    </row>
    <row r="16" spans="1:11" s="1" customFormat="1" ht="19.899999999999999" customHeight="1">
      <c r="A16" s="4"/>
      <c r="B16" s="153" t="s">
        <v>56</v>
      </c>
      <c r="C16" s="128" t="s">
        <v>153</v>
      </c>
      <c r="D16" s="136"/>
      <c r="E16" s="136"/>
      <c r="F16" s="129">
        <f t="shared" si="1"/>
        <v>0</v>
      </c>
      <c r="G16" s="140">
        <v>133</v>
      </c>
      <c r="H16" s="141"/>
      <c r="I16" s="131">
        <f t="shared" si="2"/>
        <v>0</v>
      </c>
      <c r="J16" s="143" t="e">
        <f t="shared" si="3"/>
        <v>#DIV/0!</v>
      </c>
      <c r="K16" s="11"/>
    </row>
    <row r="17" spans="1:256" s="1" customFormat="1" ht="19.899999999999999" customHeight="1">
      <c r="A17" s="4"/>
      <c r="B17" s="153" t="s">
        <v>57</v>
      </c>
      <c r="C17" s="128" t="s">
        <v>425</v>
      </c>
      <c r="D17" s="136"/>
      <c r="E17" s="136"/>
      <c r="F17" s="129">
        <f t="shared" si="1"/>
        <v>0</v>
      </c>
      <c r="G17" s="140">
        <v>132</v>
      </c>
      <c r="H17" s="141"/>
      <c r="I17" s="131">
        <f t="shared" si="2"/>
        <v>0</v>
      </c>
      <c r="J17" s="143" t="e">
        <f t="shared" si="3"/>
        <v>#DIV/0!</v>
      </c>
      <c r="K17" s="11"/>
    </row>
    <row r="18" spans="1:256" s="1" customFormat="1" ht="19.899999999999999" customHeight="1">
      <c r="A18" s="4"/>
      <c r="B18" s="153" t="s">
        <v>58</v>
      </c>
      <c r="C18" s="128" t="s">
        <v>427</v>
      </c>
      <c r="D18" s="136"/>
      <c r="E18" s="136"/>
      <c r="F18" s="129">
        <f t="shared" si="1"/>
        <v>0</v>
      </c>
      <c r="G18" s="140">
        <v>132</v>
      </c>
      <c r="H18" s="141"/>
      <c r="I18" s="131">
        <f t="shared" si="2"/>
        <v>0</v>
      </c>
      <c r="J18" s="143" t="e">
        <f t="shared" si="3"/>
        <v>#DIV/0!</v>
      </c>
      <c r="K18" s="11"/>
    </row>
    <row r="19" spans="1:256" s="1" customFormat="1" ht="19.899999999999999" customHeight="1">
      <c r="A19" s="4"/>
      <c r="B19" s="153" t="s">
        <v>59</v>
      </c>
      <c r="C19" s="128" t="s">
        <v>322</v>
      </c>
      <c r="D19" s="136"/>
      <c r="E19" s="136"/>
      <c r="F19" s="129">
        <f t="shared" si="1"/>
        <v>0</v>
      </c>
      <c r="G19" s="140">
        <v>134</v>
      </c>
      <c r="H19" s="141"/>
      <c r="I19" s="131">
        <f t="shared" si="2"/>
        <v>0</v>
      </c>
      <c r="J19" s="143" t="e">
        <f t="shared" si="3"/>
        <v>#DIV/0!</v>
      </c>
      <c r="K19" s="11"/>
    </row>
    <row r="20" spans="1:256" s="1" customFormat="1" ht="19.899999999999999" customHeight="1">
      <c r="A20" s="4"/>
      <c r="B20" s="153" t="s">
        <v>60</v>
      </c>
      <c r="C20" s="128" t="s">
        <v>501</v>
      </c>
      <c r="D20" s="136"/>
      <c r="E20" s="136"/>
      <c r="F20" s="129">
        <f t="shared" si="1"/>
        <v>0</v>
      </c>
      <c r="G20" s="140">
        <v>147</v>
      </c>
      <c r="H20" s="141"/>
      <c r="I20" s="131">
        <f t="shared" si="2"/>
        <v>0</v>
      </c>
      <c r="J20" s="143" t="e">
        <f t="shared" si="3"/>
        <v>#DIV/0!</v>
      </c>
      <c r="K20" s="11"/>
    </row>
    <row r="21" spans="1:256" s="1" customFormat="1" ht="19.899999999999999" customHeight="1">
      <c r="A21" s="4"/>
      <c r="B21" s="153" t="s">
        <v>61</v>
      </c>
      <c r="C21" s="128" t="s">
        <v>502</v>
      </c>
      <c r="D21" s="136"/>
      <c r="E21" s="136"/>
      <c r="F21" s="129">
        <f t="shared" si="1"/>
        <v>0</v>
      </c>
      <c r="G21" s="140">
        <v>142</v>
      </c>
      <c r="H21" s="141"/>
      <c r="I21" s="131">
        <f t="shared" si="2"/>
        <v>0</v>
      </c>
      <c r="J21" s="143" t="e">
        <f t="shared" si="3"/>
        <v>#DIV/0!</v>
      </c>
      <c r="K21" s="11"/>
    </row>
    <row r="22" spans="1:256" s="145" customFormat="1" ht="18" customHeight="1">
      <c r="A22" s="144"/>
      <c r="B22" s="196" t="s">
        <v>497</v>
      </c>
      <c r="C22" s="199"/>
      <c r="D22" s="198">
        <v>10145106.007675167</v>
      </c>
      <c r="E22" s="14">
        <v>5143925.9417497423</v>
      </c>
      <c r="F22" s="14">
        <v>15289031.949424909</v>
      </c>
      <c r="G22" s="15">
        <f>SUM(G23:G32)</f>
        <v>74</v>
      </c>
      <c r="H22" s="15">
        <f>SUM(H23:H32)</f>
        <v>240</v>
      </c>
      <c r="I22" s="15">
        <f>SUM(I23:I32)</f>
        <v>8760</v>
      </c>
      <c r="J22" s="16">
        <f>F22/H22</f>
        <v>63704.299789270459</v>
      </c>
      <c r="K22" s="144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18" customHeight="1" thickBot="1">
      <c r="A23" s="11"/>
      <c r="B23" s="183" t="s">
        <v>62</v>
      </c>
      <c r="C23" s="12" t="s">
        <v>503</v>
      </c>
      <c r="D23" s="139"/>
      <c r="E23" s="139"/>
      <c r="F23" s="17">
        <f>$F$22/$I$22*$I23</f>
        <v>11309694.866697878</v>
      </c>
      <c r="G23" s="18">
        <v>36</v>
      </c>
      <c r="H23" s="18">
        <v>180</v>
      </c>
      <c r="I23" s="19">
        <f>G23*H23</f>
        <v>6480</v>
      </c>
      <c r="J23" s="20">
        <f>F23/H23</f>
        <v>62831.638148321545</v>
      </c>
      <c r="K23" s="11"/>
    </row>
    <row r="24" spans="1:256" s="1" customFormat="1" ht="18" customHeight="1" thickBot="1">
      <c r="A24" s="11"/>
      <c r="B24" s="183" t="s">
        <v>63</v>
      </c>
      <c r="C24" s="12" t="s">
        <v>504</v>
      </c>
      <c r="D24" s="139"/>
      <c r="E24" s="139"/>
      <c r="F24" s="17">
        <f t="shared" ref="F24:F32" si="4">$F$22/$I$22*$I24</f>
        <v>3979337.0827270309</v>
      </c>
      <c r="G24" s="18">
        <v>38</v>
      </c>
      <c r="H24" s="18">
        <v>60</v>
      </c>
      <c r="I24" s="19">
        <f t="shared" ref="I24:I32" si="5">G24*H24</f>
        <v>2280</v>
      </c>
      <c r="J24" s="20">
        <f t="shared" ref="J24:J32" si="6">F24/H24</f>
        <v>66322.28471211718</v>
      </c>
      <c r="K24" s="11"/>
    </row>
    <row r="25" spans="1:256" s="1" customFormat="1" ht="18" customHeight="1" thickBot="1">
      <c r="A25" s="11"/>
      <c r="B25" s="183" t="s">
        <v>64</v>
      </c>
      <c r="C25" s="12" t="s">
        <v>505</v>
      </c>
      <c r="D25" s="139"/>
      <c r="E25" s="139"/>
      <c r="F25" s="17">
        <f t="shared" si="4"/>
        <v>0</v>
      </c>
      <c r="G25" s="18"/>
      <c r="H25" s="18"/>
      <c r="I25" s="19">
        <f t="shared" si="5"/>
        <v>0</v>
      </c>
      <c r="J25" s="20" t="e">
        <f t="shared" si="6"/>
        <v>#DIV/0!</v>
      </c>
      <c r="K25" s="11"/>
    </row>
    <row r="26" spans="1:256" s="1" customFormat="1" ht="18" customHeight="1" thickBot="1">
      <c r="A26" s="11"/>
      <c r="B26" s="183" t="s">
        <v>65</v>
      </c>
      <c r="C26" s="12" t="s">
        <v>506</v>
      </c>
      <c r="D26" s="139"/>
      <c r="E26" s="139"/>
      <c r="F26" s="17">
        <f t="shared" si="4"/>
        <v>0</v>
      </c>
      <c r="G26" s="18"/>
      <c r="H26" s="18"/>
      <c r="I26" s="19">
        <f t="shared" si="5"/>
        <v>0</v>
      </c>
      <c r="J26" s="20" t="e">
        <f t="shared" si="6"/>
        <v>#DIV/0!</v>
      </c>
      <c r="K26" s="11"/>
    </row>
    <row r="27" spans="1:256" s="1" customFormat="1" ht="18" customHeight="1" thickBot="1">
      <c r="A27" s="11"/>
      <c r="B27" s="183" t="s">
        <v>66</v>
      </c>
      <c r="C27" s="12" t="s">
        <v>507</v>
      </c>
      <c r="D27" s="139"/>
      <c r="E27" s="139"/>
      <c r="F27" s="17">
        <f t="shared" si="4"/>
        <v>0</v>
      </c>
      <c r="G27" s="18"/>
      <c r="H27" s="18"/>
      <c r="I27" s="19">
        <f t="shared" si="5"/>
        <v>0</v>
      </c>
      <c r="J27" s="20" t="e">
        <f t="shared" si="6"/>
        <v>#DIV/0!</v>
      </c>
      <c r="K27" s="11"/>
    </row>
    <row r="28" spans="1:256" s="1" customFormat="1" ht="18" customHeight="1" thickBot="1">
      <c r="A28" s="11"/>
      <c r="B28" s="183" t="s">
        <v>67</v>
      </c>
      <c r="C28" s="12" t="s">
        <v>508</v>
      </c>
      <c r="D28" s="139"/>
      <c r="E28" s="139"/>
      <c r="F28" s="17">
        <f t="shared" si="4"/>
        <v>0</v>
      </c>
      <c r="G28" s="18"/>
      <c r="H28" s="18"/>
      <c r="I28" s="19">
        <f t="shared" si="5"/>
        <v>0</v>
      </c>
      <c r="J28" s="20" t="e">
        <f t="shared" si="6"/>
        <v>#DIV/0!</v>
      </c>
      <c r="K28" s="11"/>
    </row>
    <row r="29" spans="1:256" s="1" customFormat="1" ht="18" customHeight="1" thickBot="1">
      <c r="A29" s="11"/>
      <c r="B29" s="183" t="s">
        <v>68</v>
      </c>
      <c r="C29" s="12" t="s">
        <v>509</v>
      </c>
      <c r="D29" s="139"/>
      <c r="E29" s="139"/>
      <c r="F29" s="17">
        <f t="shared" si="4"/>
        <v>0</v>
      </c>
      <c r="G29" s="18"/>
      <c r="H29" s="18"/>
      <c r="I29" s="19">
        <f t="shared" si="5"/>
        <v>0</v>
      </c>
      <c r="J29" s="20" t="e">
        <f t="shared" si="6"/>
        <v>#DIV/0!</v>
      </c>
      <c r="K29" s="11"/>
    </row>
    <row r="30" spans="1:256" s="1" customFormat="1" ht="18" customHeight="1" thickBot="1">
      <c r="A30" s="11"/>
      <c r="B30" s="183" t="s">
        <v>69</v>
      </c>
      <c r="C30" s="12" t="s">
        <v>168</v>
      </c>
      <c r="D30" s="139"/>
      <c r="E30" s="139"/>
      <c r="F30" s="17">
        <f t="shared" si="4"/>
        <v>0</v>
      </c>
      <c r="G30" s="18"/>
      <c r="H30" s="18"/>
      <c r="I30" s="19">
        <f t="shared" si="5"/>
        <v>0</v>
      </c>
      <c r="J30" s="20" t="e">
        <f t="shared" si="6"/>
        <v>#DIV/0!</v>
      </c>
      <c r="K30" s="11"/>
    </row>
    <row r="31" spans="1:256" s="1" customFormat="1" ht="18" customHeight="1" thickBot="1">
      <c r="A31" s="11"/>
      <c r="B31" s="183" t="s">
        <v>70</v>
      </c>
      <c r="C31" s="12" t="s">
        <v>172</v>
      </c>
      <c r="D31" s="139"/>
      <c r="E31" s="139"/>
      <c r="F31" s="17">
        <f t="shared" si="4"/>
        <v>0</v>
      </c>
      <c r="G31" s="18"/>
      <c r="H31" s="18"/>
      <c r="I31" s="19">
        <f t="shared" si="5"/>
        <v>0</v>
      </c>
      <c r="J31" s="20" t="e">
        <f t="shared" si="6"/>
        <v>#DIV/0!</v>
      </c>
      <c r="K31" s="11"/>
    </row>
    <row r="32" spans="1:256" s="1" customFormat="1" ht="18" customHeight="1" thickBot="1">
      <c r="A32" s="11"/>
      <c r="B32" s="183" t="s">
        <v>71</v>
      </c>
      <c r="C32" s="12" t="s">
        <v>327</v>
      </c>
      <c r="D32" s="139"/>
      <c r="E32" s="139"/>
      <c r="F32" s="17">
        <f t="shared" si="4"/>
        <v>0</v>
      </c>
      <c r="G32" s="18"/>
      <c r="H32" s="18"/>
      <c r="I32" s="19">
        <f t="shared" si="5"/>
        <v>0</v>
      </c>
      <c r="J32" s="20" t="e">
        <f t="shared" si="6"/>
        <v>#DIV/0!</v>
      </c>
      <c r="K32" s="11"/>
    </row>
    <row r="33" spans="2:8" s="1" customFormat="1" ht="18" customHeight="1">
      <c r="B33" s="142"/>
      <c r="C33" s="2"/>
    </row>
    <row r="35" spans="2:8" s="1" customFormat="1" ht="25.5">
      <c r="B35" s="142"/>
      <c r="C35" s="167" t="s">
        <v>108</v>
      </c>
    </row>
    <row r="36" spans="2:8" s="1" customFormat="1" ht="190.5" customHeight="1">
      <c r="B36" s="142"/>
      <c r="C36" s="168"/>
      <c r="D36" s="169"/>
      <c r="E36" s="169"/>
      <c r="F36" s="169"/>
      <c r="G36" s="169"/>
      <c r="H3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7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510</v>
      </c>
      <c r="B5" s="241"/>
      <c r="C5" s="242"/>
      <c r="D5" s="171">
        <f t="shared" ref="D5:J5" si="0">D6+D8</f>
        <v>36325125.826799095</v>
      </c>
      <c r="E5" s="171">
        <f t="shared" si="0"/>
        <v>34241147.845660016</v>
      </c>
      <c r="F5" s="171">
        <f t="shared" si="0"/>
        <v>70566273.672459111</v>
      </c>
      <c r="G5" s="171">
        <f t="shared" si="0"/>
        <v>204</v>
      </c>
      <c r="H5" s="171">
        <f t="shared" si="0"/>
        <v>540</v>
      </c>
      <c r="I5" s="171">
        <f t="shared" si="0"/>
        <v>47760</v>
      </c>
      <c r="J5" s="171">
        <f t="shared" si="0"/>
        <v>252207.57573989758</v>
      </c>
      <c r="K5" s="172"/>
    </row>
    <row r="6" spans="1:256" s="13" customFormat="1" ht="19.899999999999999" customHeight="1">
      <c r="A6" s="147"/>
      <c r="B6" s="157" t="s">
        <v>511</v>
      </c>
      <c r="C6" s="156"/>
      <c r="D6" s="133">
        <v>26512107.921997353</v>
      </c>
      <c r="E6" s="133">
        <v>23670169.552421093</v>
      </c>
      <c r="F6" s="133">
        <v>50182277.474418446</v>
      </c>
      <c r="G6" s="134">
        <f>SUM(G7:G7)</f>
        <v>130</v>
      </c>
      <c r="H6" s="134">
        <f>SUM(H7:H7)</f>
        <v>300</v>
      </c>
      <c r="I6" s="134">
        <f>SUM(I7:I7)</f>
        <v>39000</v>
      </c>
      <c r="J6" s="135">
        <f>F6/H6</f>
        <v>167274.25824806149</v>
      </c>
      <c r="K6" s="166"/>
    </row>
    <row r="7" spans="1:256" s="1" customFormat="1" ht="19.899999999999999" customHeight="1">
      <c r="A7" s="4"/>
      <c r="B7" s="153" t="s">
        <v>47</v>
      </c>
      <c r="C7" s="128" t="s">
        <v>513</v>
      </c>
      <c r="D7" s="136"/>
      <c r="E7" s="136"/>
      <c r="F7" s="129">
        <f>$F$6/$I$6*$I7</f>
        <v>50182277.474418446</v>
      </c>
      <c r="G7" s="140">
        <v>130</v>
      </c>
      <c r="H7" s="141">
        <v>300</v>
      </c>
      <c r="I7" s="131">
        <f>G7*H7</f>
        <v>39000</v>
      </c>
      <c r="J7" s="143">
        <f>F7/H7</f>
        <v>167274.25824806149</v>
      </c>
      <c r="K7" s="11"/>
    </row>
    <row r="8" spans="1:256" s="145" customFormat="1" ht="18" customHeight="1">
      <c r="A8" s="144"/>
      <c r="B8" s="196" t="s">
        <v>512</v>
      </c>
      <c r="C8" s="199"/>
      <c r="D8" s="198">
        <v>9813017.9048017394</v>
      </c>
      <c r="E8" s="14">
        <v>10570978.293238921</v>
      </c>
      <c r="F8" s="14">
        <v>20383996.19804066</v>
      </c>
      <c r="G8" s="15">
        <f>SUM(G9:G13)</f>
        <v>74</v>
      </c>
      <c r="H8" s="15">
        <f>SUM(H9:H13)</f>
        <v>240</v>
      </c>
      <c r="I8" s="15">
        <f>SUM(I9:I13)</f>
        <v>8760</v>
      </c>
      <c r="J8" s="16">
        <f>F8/H8</f>
        <v>84933.317491836089</v>
      </c>
      <c r="K8" s="144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8" customHeight="1" thickBot="1">
      <c r="A9" s="11"/>
      <c r="B9" s="183" t="s">
        <v>48</v>
      </c>
      <c r="C9" s="12" t="s">
        <v>514</v>
      </c>
      <c r="D9" s="139"/>
      <c r="E9" s="139"/>
      <c r="F9" s="17">
        <f>$F$8/$I$8*$I9</f>
        <v>15078572.530057473</v>
      </c>
      <c r="G9" s="18">
        <v>36</v>
      </c>
      <c r="H9" s="18">
        <v>180</v>
      </c>
      <c r="I9" s="19">
        <f>G9*H9</f>
        <v>6480</v>
      </c>
      <c r="J9" s="20">
        <f>F9/H9</f>
        <v>83769.847389208182</v>
      </c>
      <c r="K9" s="11"/>
    </row>
    <row r="10" spans="1:256" s="1" customFormat="1" ht="18" customHeight="1" thickBot="1">
      <c r="A10" s="11"/>
      <c r="B10" s="183" t="s">
        <v>49</v>
      </c>
      <c r="C10" s="12" t="s">
        <v>515</v>
      </c>
      <c r="D10" s="139"/>
      <c r="E10" s="139"/>
      <c r="F10" s="17">
        <f t="shared" ref="F10:F13" si="1">$F$8/$I$8*$I10</f>
        <v>5305423.6679831855</v>
      </c>
      <c r="G10" s="18">
        <v>38</v>
      </c>
      <c r="H10" s="18">
        <v>60</v>
      </c>
      <c r="I10" s="19">
        <f t="shared" ref="I10:I13" si="2">G10*H10</f>
        <v>2280</v>
      </c>
      <c r="J10" s="20">
        <f t="shared" ref="J10:J13" si="3">F10/H10</f>
        <v>88423.727799719753</v>
      </c>
      <c r="K10" s="11"/>
    </row>
    <row r="11" spans="1:256" s="1" customFormat="1" ht="18" customHeight="1" thickBot="1">
      <c r="A11" s="11"/>
      <c r="B11" s="183" t="s">
        <v>50</v>
      </c>
      <c r="C11" s="12" t="s">
        <v>516</v>
      </c>
      <c r="D11" s="139"/>
      <c r="E11" s="139"/>
      <c r="F11" s="17">
        <f t="shared" si="1"/>
        <v>0</v>
      </c>
      <c r="G11" s="18"/>
      <c r="H11" s="18"/>
      <c r="I11" s="19">
        <f t="shared" si="2"/>
        <v>0</v>
      </c>
      <c r="J11" s="20" t="e">
        <f t="shared" si="3"/>
        <v>#DIV/0!</v>
      </c>
      <c r="K11" s="11"/>
    </row>
    <row r="12" spans="1:256" s="1" customFormat="1" ht="18" customHeight="1" thickBot="1">
      <c r="A12" s="11"/>
      <c r="B12" s="183" t="s">
        <v>51</v>
      </c>
      <c r="C12" s="12" t="s">
        <v>517</v>
      </c>
      <c r="D12" s="139"/>
      <c r="E12" s="139"/>
      <c r="F12" s="17">
        <f t="shared" si="1"/>
        <v>0</v>
      </c>
      <c r="G12" s="18"/>
      <c r="H12" s="18"/>
      <c r="I12" s="19">
        <f t="shared" si="2"/>
        <v>0</v>
      </c>
      <c r="J12" s="20" t="e">
        <f t="shared" si="3"/>
        <v>#DIV/0!</v>
      </c>
      <c r="K12" s="11"/>
    </row>
    <row r="13" spans="1:256" s="1" customFormat="1" ht="18" customHeight="1" thickBot="1">
      <c r="A13" s="11"/>
      <c r="B13" s="183" t="s">
        <v>52</v>
      </c>
      <c r="C13" s="12" t="s">
        <v>518</v>
      </c>
      <c r="D13" s="139"/>
      <c r="E13" s="139"/>
      <c r="F13" s="17">
        <f t="shared" si="1"/>
        <v>0</v>
      </c>
      <c r="G13" s="18"/>
      <c r="H13" s="18"/>
      <c r="I13" s="19">
        <f t="shared" si="2"/>
        <v>0</v>
      </c>
      <c r="J13" s="20" t="e">
        <f t="shared" si="3"/>
        <v>#DIV/0!</v>
      </c>
      <c r="K13" s="11"/>
    </row>
    <row r="14" spans="1:256" s="1" customFormat="1" ht="18" customHeight="1">
      <c r="B14" s="142"/>
      <c r="C14" s="2"/>
    </row>
    <row r="16" spans="1:256" s="1" customFormat="1" ht="25.5">
      <c r="B16" s="142"/>
      <c r="C16" s="167" t="s">
        <v>108</v>
      </c>
    </row>
    <row r="17" spans="2:8" s="1" customFormat="1" ht="190.5" customHeight="1">
      <c r="B17" s="142"/>
      <c r="C17" s="168"/>
      <c r="D17" s="169"/>
      <c r="E17" s="169"/>
      <c r="F17" s="169"/>
      <c r="G17" s="169"/>
      <c r="H17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8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519</v>
      </c>
      <c r="B5" s="241"/>
      <c r="C5" s="242"/>
      <c r="D5" s="171">
        <f t="shared" ref="D5:J5" si="0">D6+D13</f>
        <v>50291978.498508051</v>
      </c>
      <c r="E5" s="171">
        <f t="shared" si="0"/>
        <v>30170453.933899358</v>
      </c>
      <c r="F5" s="171">
        <f t="shared" si="0"/>
        <v>80462432.432407409</v>
      </c>
      <c r="G5" s="171">
        <f t="shared" si="0"/>
        <v>807</v>
      </c>
      <c r="H5" s="171">
        <f t="shared" si="0"/>
        <v>450</v>
      </c>
      <c r="I5" s="171" t="e">
        <f t="shared" si="0"/>
        <v>#VALUE!</v>
      </c>
      <c r="J5" s="171" t="e">
        <f t="shared" si="0"/>
        <v>#DIV/0!</v>
      </c>
      <c r="K5" s="172"/>
    </row>
    <row r="6" spans="1:256" s="13" customFormat="1" ht="19.899999999999999" customHeight="1">
      <c r="A6" s="147"/>
      <c r="B6" s="157" t="s">
        <v>520</v>
      </c>
      <c r="C6" s="156"/>
      <c r="D6" s="133">
        <v>50291978.498508051</v>
      </c>
      <c r="E6" s="133">
        <v>30170453.933899358</v>
      </c>
      <c r="F6" s="133">
        <v>80462432.432407409</v>
      </c>
      <c r="G6" s="134">
        <f>SUM(G7:G12)</f>
        <v>807</v>
      </c>
      <c r="H6" s="134">
        <f>SUM(H7:H12)</f>
        <v>450</v>
      </c>
      <c r="I6" s="134">
        <f>SUM(I7:I12)</f>
        <v>60000</v>
      </c>
      <c r="J6" s="135">
        <f>F6/H6</f>
        <v>178805.4054053498</v>
      </c>
      <c r="K6" s="166"/>
    </row>
    <row r="7" spans="1:256" s="1" customFormat="1" ht="19.899999999999999" customHeight="1">
      <c r="A7" s="4"/>
      <c r="B7" s="153" t="s">
        <v>47</v>
      </c>
      <c r="C7" s="128" t="s">
        <v>375</v>
      </c>
      <c r="D7" s="136"/>
      <c r="E7" s="136"/>
      <c r="F7" s="129">
        <f>$F$6/$I$6*$I7</f>
        <v>53507517.567550927</v>
      </c>
      <c r="G7" s="140">
        <v>133</v>
      </c>
      <c r="H7" s="141">
        <v>300</v>
      </c>
      <c r="I7" s="131">
        <f>G7*H7</f>
        <v>39900</v>
      </c>
      <c r="J7" s="143">
        <f>F7/H7</f>
        <v>178358.39189183642</v>
      </c>
      <c r="K7" s="11"/>
    </row>
    <row r="8" spans="1:256" s="1" customFormat="1" ht="19.899999999999999" customHeight="1">
      <c r="A8" s="4"/>
      <c r="B8" s="153" t="s">
        <v>48</v>
      </c>
      <c r="C8" s="128" t="s">
        <v>522</v>
      </c>
      <c r="D8" s="136"/>
      <c r="E8" s="136"/>
      <c r="F8" s="129">
        <f t="shared" ref="F8:F12" si="1">$F$6/$I$6*$I8</f>
        <v>26954914.864856482</v>
      </c>
      <c r="G8" s="140">
        <v>134</v>
      </c>
      <c r="H8" s="141">
        <v>150</v>
      </c>
      <c r="I8" s="131">
        <f t="shared" ref="I8:I12" si="2">G8*H8</f>
        <v>20100</v>
      </c>
      <c r="J8" s="143">
        <f t="shared" ref="J8:J12" si="3">F8/H8</f>
        <v>179699.43243237655</v>
      </c>
      <c r="K8" s="11"/>
    </row>
    <row r="9" spans="1:256" s="1" customFormat="1" ht="19.899999999999999" customHeight="1">
      <c r="A9" s="4"/>
      <c r="B9" s="153" t="s">
        <v>49</v>
      </c>
      <c r="C9" s="128" t="s">
        <v>153</v>
      </c>
      <c r="D9" s="136"/>
      <c r="E9" s="136"/>
      <c r="F9" s="129">
        <f t="shared" si="1"/>
        <v>0</v>
      </c>
      <c r="G9" s="140">
        <v>133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152</v>
      </c>
      <c r="D10" s="136"/>
      <c r="E10" s="136"/>
      <c r="F10" s="129">
        <f t="shared" si="1"/>
        <v>0</v>
      </c>
      <c r="G10" s="140">
        <v>142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523</v>
      </c>
      <c r="D11" s="136"/>
      <c r="E11" s="136"/>
      <c r="F11" s="129">
        <f t="shared" si="1"/>
        <v>0</v>
      </c>
      <c r="G11" s="140">
        <v>132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524</v>
      </c>
      <c r="D12" s="136"/>
      <c r="E12" s="136"/>
      <c r="F12" s="129">
        <f t="shared" si="1"/>
        <v>0</v>
      </c>
      <c r="G12" s="140">
        <v>133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45" customFormat="1" ht="18" customHeight="1">
      <c r="A13" s="144"/>
      <c r="B13" s="196" t="s">
        <v>521</v>
      </c>
      <c r="C13" s="199"/>
      <c r="D13" s="198">
        <v>0</v>
      </c>
      <c r="E13" s="14">
        <v>0</v>
      </c>
      <c r="F13" s="14">
        <v>0</v>
      </c>
      <c r="G13" s="15">
        <f>SUM(G14:G14)</f>
        <v>0</v>
      </c>
      <c r="H13" s="15">
        <f>SUM(H14:H14)</f>
        <v>0</v>
      </c>
      <c r="I13" s="15" t="e">
        <f>SUM(I14:I14)</f>
        <v>#VALUE!</v>
      </c>
      <c r="J13" s="16" t="e">
        <f>F13/H13</f>
        <v>#DIV/0!</v>
      </c>
      <c r="K13" s="144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ht="18" customHeight="1" thickBot="1">
      <c r="A14" s="11"/>
      <c r="B14" s="183"/>
      <c r="C14" s="12"/>
      <c r="D14" s="139"/>
      <c r="E14" s="139"/>
      <c r="F14" s="17" t="e">
        <f>$F$13/$I$13*$I14</f>
        <v>#VALUE!</v>
      </c>
      <c r="G14" s="217" t="s">
        <v>525</v>
      </c>
      <c r="H14" s="217" t="s">
        <v>525</v>
      </c>
      <c r="I14" s="19" t="e">
        <f>G14*H14</f>
        <v>#VALUE!</v>
      </c>
      <c r="J14" s="20" t="e">
        <f>F14/H14</f>
        <v>#VALUE!</v>
      </c>
      <c r="K14" s="11"/>
    </row>
    <row r="15" spans="1:256" s="1" customFormat="1" ht="18" customHeight="1">
      <c r="B15" s="142"/>
      <c r="C15" s="2"/>
    </row>
    <row r="17" spans="2:8" s="1" customFormat="1" ht="25.5">
      <c r="B17" s="142"/>
      <c r="C17" s="167" t="s">
        <v>108</v>
      </c>
    </row>
    <row r="18" spans="2:8" s="1" customFormat="1" ht="190.5" customHeight="1">
      <c r="B18" s="142"/>
      <c r="C18" s="168"/>
      <c r="D18" s="169"/>
      <c r="E18" s="169"/>
      <c r="F18" s="169"/>
      <c r="G18" s="169"/>
      <c r="H18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526</v>
      </c>
      <c r="B5" s="241"/>
      <c r="C5" s="242"/>
      <c r="D5" s="171">
        <f t="shared" ref="D5:J5" si="0">D6+D13</f>
        <v>80550511.720780089</v>
      </c>
      <c r="E5" s="171">
        <f t="shared" si="0"/>
        <v>56635956.253040351</v>
      </c>
      <c r="F5" s="171">
        <f t="shared" si="0"/>
        <v>137186467.97382045</v>
      </c>
      <c r="G5" s="171">
        <f t="shared" si="0"/>
        <v>951</v>
      </c>
      <c r="H5" s="171">
        <f t="shared" si="0"/>
        <v>690</v>
      </c>
      <c r="I5" s="171">
        <f t="shared" si="0"/>
        <v>74010</v>
      </c>
      <c r="J5" s="171">
        <f t="shared" si="0"/>
        <v>323330.96165740711</v>
      </c>
      <c r="K5" s="172"/>
    </row>
    <row r="6" spans="1:256" s="13" customFormat="1" ht="19.899999999999999" customHeight="1">
      <c r="A6" s="147"/>
      <c r="B6" s="157" t="s">
        <v>527</v>
      </c>
      <c r="C6" s="156"/>
      <c r="D6" s="133">
        <v>74970817.561377615</v>
      </c>
      <c r="E6" s="133">
        <v>52715690.672999665</v>
      </c>
      <c r="F6" s="133">
        <v>127686508.23437728</v>
      </c>
      <c r="G6" s="134">
        <f>SUM(G7:G12)</f>
        <v>877</v>
      </c>
      <c r="H6" s="134">
        <f>SUM(H7:H12)</f>
        <v>450</v>
      </c>
      <c r="I6" s="134">
        <f>SUM(I7:I12)</f>
        <v>65250</v>
      </c>
      <c r="J6" s="135">
        <f>F6/H6</f>
        <v>283747.79607639398</v>
      </c>
      <c r="K6" s="166"/>
    </row>
    <row r="7" spans="1:256" s="1" customFormat="1" ht="19.899999999999999" customHeight="1">
      <c r="A7" s="4"/>
      <c r="B7" s="153" t="s">
        <v>47</v>
      </c>
      <c r="C7" s="128" t="s">
        <v>529</v>
      </c>
      <c r="D7" s="136"/>
      <c r="E7" s="136"/>
      <c r="F7" s="129">
        <f>$F$6/$I$6*$I7</f>
        <v>83950210.011567593</v>
      </c>
      <c r="G7" s="140">
        <v>143</v>
      </c>
      <c r="H7" s="141">
        <v>300</v>
      </c>
      <c r="I7" s="131">
        <f>G7*H7</f>
        <v>42900</v>
      </c>
      <c r="J7" s="143">
        <f>F7/H7</f>
        <v>279834.033371892</v>
      </c>
      <c r="K7" s="11"/>
    </row>
    <row r="8" spans="1:256" s="1" customFormat="1" ht="19.899999999999999" customHeight="1">
      <c r="A8" s="4"/>
      <c r="B8" s="153" t="s">
        <v>48</v>
      </c>
      <c r="C8" s="128" t="s">
        <v>530</v>
      </c>
      <c r="D8" s="136"/>
      <c r="E8" s="136"/>
      <c r="F8" s="129">
        <f t="shared" ref="F8:F12" si="1">$F$6/$I$6*$I8</f>
        <v>43736298.222809695</v>
      </c>
      <c r="G8" s="140">
        <v>149</v>
      </c>
      <c r="H8" s="141">
        <v>150</v>
      </c>
      <c r="I8" s="131">
        <f t="shared" ref="I8:I12" si="2">G8*H8</f>
        <v>22350</v>
      </c>
      <c r="J8" s="143">
        <f t="shared" ref="J8:J12" si="3">F8/H8</f>
        <v>291575.32148539799</v>
      </c>
      <c r="K8" s="11"/>
    </row>
    <row r="9" spans="1:256" s="1" customFormat="1" ht="19.899999999999999" customHeight="1">
      <c r="A9" s="4"/>
      <c r="B9" s="153" t="s">
        <v>49</v>
      </c>
      <c r="C9" s="128" t="s">
        <v>531</v>
      </c>
      <c r="D9" s="136"/>
      <c r="E9" s="136"/>
      <c r="F9" s="129">
        <f t="shared" si="1"/>
        <v>0</v>
      </c>
      <c r="G9" s="140">
        <v>149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532</v>
      </c>
      <c r="D10" s="136"/>
      <c r="E10" s="136"/>
      <c r="F10" s="129">
        <f t="shared" si="1"/>
        <v>0</v>
      </c>
      <c r="G10" s="140">
        <v>149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533</v>
      </c>
      <c r="D11" s="136"/>
      <c r="E11" s="136"/>
      <c r="F11" s="129">
        <f t="shared" si="1"/>
        <v>0</v>
      </c>
      <c r="G11" s="140">
        <v>142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206</v>
      </c>
      <c r="D12" s="136"/>
      <c r="E12" s="136"/>
      <c r="F12" s="129">
        <f t="shared" si="1"/>
        <v>0</v>
      </c>
      <c r="G12" s="140">
        <v>145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45" customFormat="1" ht="18" customHeight="1">
      <c r="A13" s="144"/>
      <c r="B13" s="196" t="s">
        <v>528</v>
      </c>
      <c r="C13" s="199"/>
      <c r="D13" s="198">
        <v>5579694.1594024692</v>
      </c>
      <c r="E13" s="14">
        <v>3920265.580040684</v>
      </c>
      <c r="F13" s="14">
        <v>9499959.7394431531</v>
      </c>
      <c r="G13" s="15">
        <f>SUM(G14:G17)</f>
        <v>74</v>
      </c>
      <c r="H13" s="15">
        <f>SUM(H14:H17)</f>
        <v>240</v>
      </c>
      <c r="I13" s="15">
        <f>SUM(I14:I17)</f>
        <v>8760</v>
      </c>
      <c r="J13" s="16">
        <f>F13/H13</f>
        <v>39583.165581013141</v>
      </c>
      <c r="K13" s="144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ht="18" customHeight="1" thickBot="1">
      <c r="A14" s="11"/>
      <c r="B14" s="183" t="s">
        <v>53</v>
      </c>
      <c r="C14" s="12" t="s">
        <v>534</v>
      </c>
      <c r="D14" s="139"/>
      <c r="E14" s="139"/>
      <c r="F14" s="17">
        <f>$F$13/$I$13*$I14</f>
        <v>7027367.4784921948</v>
      </c>
      <c r="G14" s="18">
        <v>36</v>
      </c>
      <c r="H14" s="18">
        <v>180</v>
      </c>
      <c r="I14" s="19">
        <f>G14*H14</f>
        <v>6480</v>
      </c>
      <c r="J14" s="20">
        <f>F14/H14</f>
        <v>39040.930436067749</v>
      </c>
      <c r="K14" s="11"/>
    </row>
    <row r="15" spans="1:256" s="1" customFormat="1" ht="18" customHeight="1" thickBot="1">
      <c r="A15" s="11"/>
      <c r="B15" s="183" t="s">
        <v>54</v>
      </c>
      <c r="C15" s="12" t="s">
        <v>535</v>
      </c>
      <c r="D15" s="139"/>
      <c r="E15" s="139"/>
      <c r="F15" s="17">
        <f t="shared" ref="F15:F17" si="4">$F$13/$I$13*$I15</f>
        <v>2472592.2609509574</v>
      </c>
      <c r="G15" s="18">
        <v>38</v>
      </c>
      <c r="H15" s="18">
        <v>60</v>
      </c>
      <c r="I15" s="19">
        <f t="shared" ref="I15:I17" si="5">G15*H15</f>
        <v>2280</v>
      </c>
      <c r="J15" s="20">
        <f t="shared" ref="J15:J17" si="6">F15/H15</f>
        <v>41209.87101584929</v>
      </c>
      <c r="K15" s="11"/>
    </row>
    <row r="16" spans="1:256" s="1" customFormat="1" ht="18" customHeight="1" thickBot="1">
      <c r="A16" s="11"/>
      <c r="B16" s="183" t="s">
        <v>55</v>
      </c>
      <c r="C16" s="12" t="s">
        <v>536</v>
      </c>
      <c r="D16" s="139"/>
      <c r="E16" s="139"/>
      <c r="F16" s="17">
        <f t="shared" si="4"/>
        <v>0</v>
      </c>
      <c r="G16" s="18"/>
      <c r="H16" s="18"/>
      <c r="I16" s="19">
        <f t="shared" si="5"/>
        <v>0</v>
      </c>
      <c r="J16" s="20" t="e">
        <f t="shared" si="6"/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537</v>
      </c>
      <c r="D17" s="139"/>
      <c r="E17" s="139"/>
      <c r="F17" s="17">
        <f t="shared" si="4"/>
        <v>0</v>
      </c>
      <c r="G17" s="18"/>
      <c r="H17" s="18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>
      <c r="B18" s="142"/>
      <c r="C18" s="2"/>
    </row>
    <row r="20" spans="1:11" s="1" customFormat="1" ht="25.5">
      <c r="B20" s="142"/>
      <c r="C20" s="167" t="s">
        <v>108</v>
      </c>
    </row>
    <row r="21" spans="1:11" s="1" customFormat="1" ht="190.5" customHeight="1">
      <c r="B21" s="142"/>
      <c r="C21" s="168"/>
      <c r="D21" s="169"/>
      <c r="E21" s="169"/>
      <c r="F21" s="169"/>
      <c r="G21" s="169"/>
      <c r="H21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"/>
  <sheetViews>
    <sheetView showGridLines="0" workbookViewId="0">
      <selection activeCell="J17" sqref="J17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218" t="s">
        <v>2</v>
      </c>
      <c r="E4" s="218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572</v>
      </c>
      <c r="B5" s="241"/>
      <c r="C5" s="242"/>
      <c r="D5" s="171">
        <f t="shared" ref="D5:J5" si="0">D6+D14</f>
        <v>180385787.28394645</v>
      </c>
      <c r="E5" s="171">
        <f t="shared" si="0"/>
        <v>83329719.288679391</v>
      </c>
      <c r="F5" s="171">
        <f t="shared" si="0"/>
        <v>263715506.57262585</v>
      </c>
      <c r="G5" s="171">
        <f t="shared" si="0"/>
        <v>913</v>
      </c>
      <c r="H5" s="171">
        <f t="shared" si="0"/>
        <v>630</v>
      </c>
      <c r="I5" s="171">
        <f t="shared" si="0"/>
        <v>71730</v>
      </c>
      <c r="J5" s="171">
        <f t="shared" si="0"/>
        <v>602912.33007444348</v>
      </c>
      <c r="K5" s="172"/>
    </row>
    <row r="6" spans="1:256" s="13" customFormat="1" ht="19.899999999999999" customHeight="1">
      <c r="A6" s="147"/>
      <c r="B6" s="157" t="s">
        <v>574</v>
      </c>
      <c r="C6" s="156"/>
      <c r="D6" s="133">
        <v>176893081.32203966</v>
      </c>
      <c r="E6" s="133">
        <v>81759063.943337023</v>
      </c>
      <c r="F6" s="133">
        <v>258652145.26537669</v>
      </c>
      <c r="G6" s="134">
        <f>SUM(G7:G13)</f>
        <v>877</v>
      </c>
      <c r="H6" s="134">
        <f>SUM(H7:H13)</f>
        <v>450</v>
      </c>
      <c r="I6" s="134">
        <f>SUM(I7:I13)</f>
        <v>65250</v>
      </c>
      <c r="J6" s="135">
        <f>F6/H6</f>
        <v>574782.54503417038</v>
      </c>
      <c r="K6" s="166"/>
    </row>
    <row r="7" spans="1:256" s="1" customFormat="1" ht="19.899999999999999" customHeight="1">
      <c r="A7" s="4"/>
      <c r="B7" s="153" t="s">
        <v>47</v>
      </c>
      <c r="C7" s="128" t="s">
        <v>570</v>
      </c>
      <c r="D7" s="136"/>
      <c r="E7" s="136"/>
      <c r="F7" s="129">
        <f>$F$6/$I$6*$I7</f>
        <v>170056352.97907525</v>
      </c>
      <c r="G7" s="140">
        <v>143</v>
      </c>
      <c r="H7" s="141">
        <v>300</v>
      </c>
      <c r="I7" s="131">
        <f>G7*H7</f>
        <v>42900</v>
      </c>
      <c r="J7" s="143">
        <f>F7/H7</f>
        <v>566854.50993025082</v>
      </c>
      <c r="K7" s="11"/>
    </row>
    <row r="8" spans="1:256" s="1" customFormat="1" ht="19.899999999999999" customHeight="1">
      <c r="A8" s="4"/>
      <c r="B8" s="153" t="s">
        <v>48</v>
      </c>
      <c r="C8" s="128" t="s">
        <v>571</v>
      </c>
      <c r="D8" s="136"/>
      <c r="E8" s="136"/>
      <c r="F8" s="129">
        <f t="shared" ref="F8:F13" si="1">$F$6/$I$6*$I8</f>
        <v>88595792.286301434</v>
      </c>
      <c r="G8" s="140">
        <v>149</v>
      </c>
      <c r="H8" s="141">
        <v>150</v>
      </c>
      <c r="I8" s="131">
        <f t="shared" ref="I8:I13" si="2">G8*H8</f>
        <v>22350</v>
      </c>
      <c r="J8" s="143">
        <f t="shared" ref="J8:J13" si="3">F8/H8</f>
        <v>590638.61524200952</v>
      </c>
      <c r="K8" s="11"/>
    </row>
    <row r="9" spans="1:256" s="1" customFormat="1" ht="19.899999999999999" customHeight="1">
      <c r="A9" s="4"/>
      <c r="B9" s="153" t="s">
        <v>49</v>
      </c>
      <c r="C9" s="128" t="s">
        <v>502</v>
      </c>
      <c r="D9" s="136"/>
      <c r="E9" s="136"/>
      <c r="F9" s="129">
        <f t="shared" si="1"/>
        <v>0</v>
      </c>
      <c r="G9" s="140">
        <v>149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501</v>
      </c>
      <c r="D10" s="136"/>
      <c r="E10" s="136"/>
      <c r="F10" s="129">
        <f t="shared" si="1"/>
        <v>0</v>
      </c>
      <c r="G10" s="140">
        <v>149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575</v>
      </c>
      <c r="D11" s="136"/>
      <c r="E11" s="136"/>
      <c r="F11" s="129">
        <f t="shared" si="1"/>
        <v>0</v>
      </c>
      <c r="G11" s="140">
        <v>142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83" t="s">
        <v>52</v>
      </c>
      <c r="C12" s="128" t="s">
        <v>425</v>
      </c>
      <c r="D12" s="136"/>
      <c r="E12" s="136"/>
      <c r="F12" s="129"/>
      <c r="G12" s="140"/>
      <c r="H12" s="141"/>
      <c r="I12" s="131"/>
      <c r="J12" s="143"/>
      <c r="K12" s="11"/>
    </row>
    <row r="13" spans="1:256" s="1" customFormat="1" ht="19.899999999999999" customHeight="1">
      <c r="A13" s="4"/>
      <c r="B13" s="183" t="s">
        <v>53</v>
      </c>
      <c r="C13" s="128" t="s">
        <v>427</v>
      </c>
      <c r="D13" s="136"/>
      <c r="E13" s="136"/>
      <c r="F13" s="129">
        <f t="shared" si="1"/>
        <v>0</v>
      </c>
      <c r="G13" s="140">
        <v>145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45" customFormat="1" ht="18" customHeight="1">
      <c r="A14" s="144"/>
      <c r="B14" s="196" t="s">
        <v>573</v>
      </c>
      <c r="C14" s="199"/>
      <c r="D14" s="198">
        <v>3492705.9619067991</v>
      </c>
      <c r="E14" s="14">
        <v>1570655.345342367</v>
      </c>
      <c r="F14" s="14">
        <v>5063361.3072491661</v>
      </c>
      <c r="G14" s="15">
        <f>SUM(G15:G15)</f>
        <v>36</v>
      </c>
      <c r="H14" s="15">
        <f>SUM(H15:H15)</f>
        <v>180</v>
      </c>
      <c r="I14" s="15">
        <f>SUM(I15:I15)</f>
        <v>6480</v>
      </c>
      <c r="J14" s="16">
        <f>F14/H14</f>
        <v>28129.785040273146</v>
      </c>
      <c r="K14" s="14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8" customHeight="1" thickBot="1">
      <c r="A15" s="11"/>
      <c r="B15" s="183" t="s">
        <v>54</v>
      </c>
      <c r="C15" s="12" t="s">
        <v>576</v>
      </c>
      <c r="D15" s="139"/>
      <c r="E15" s="139"/>
      <c r="F15" s="17">
        <f>$F$14/$I$14*$I15</f>
        <v>5063361.3072491661</v>
      </c>
      <c r="G15" s="18">
        <v>36</v>
      </c>
      <c r="H15" s="18">
        <v>180</v>
      </c>
      <c r="I15" s="19">
        <f>G15*H15</f>
        <v>6480</v>
      </c>
      <c r="J15" s="20">
        <f>F15/H15</f>
        <v>28129.785040273146</v>
      </c>
      <c r="K15" s="11"/>
    </row>
    <row r="16" spans="1:256" s="1" customFormat="1" ht="18" customHeight="1">
      <c r="B16" s="142"/>
      <c r="C16" s="2"/>
    </row>
    <row r="18" spans="2:8" s="1" customFormat="1" ht="25.5">
      <c r="B18" s="142"/>
      <c r="C18" s="167" t="s">
        <v>108</v>
      </c>
    </row>
    <row r="19" spans="2:8" s="1" customFormat="1" ht="190.5" customHeight="1">
      <c r="B19" s="142"/>
      <c r="C19" s="168"/>
      <c r="D19" s="169"/>
      <c r="E19" s="169"/>
      <c r="F19" s="169"/>
      <c r="G19" s="169"/>
      <c r="H19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11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11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11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11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11" s="173" customFormat="1" ht="19.5">
      <c r="A5" s="240" t="s">
        <v>538</v>
      </c>
      <c r="B5" s="241"/>
      <c r="C5" s="242"/>
      <c r="D5" s="171">
        <f t="shared" ref="D5:J5" si="0">D6</f>
        <v>90442350.965832964</v>
      </c>
      <c r="E5" s="171">
        <f t="shared" si="0"/>
        <v>42538656.430518448</v>
      </c>
      <c r="F5" s="171">
        <f t="shared" si="0"/>
        <v>132981007.39635141</v>
      </c>
      <c r="G5" s="171">
        <f t="shared" si="0"/>
        <v>441</v>
      </c>
      <c r="H5" s="171">
        <f t="shared" si="0"/>
        <v>450</v>
      </c>
      <c r="I5" s="171">
        <f t="shared" si="0"/>
        <v>66900</v>
      </c>
      <c r="J5" s="171">
        <f t="shared" si="0"/>
        <v>295513.34976966982</v>
      </c>
      <c r="K5" s="172"/>
    </row>
    <row r="6" spans="1:11" s="13" customFormat="1" ht="19.899999999999999" customHeight="1">
      <c r="A6" s="147"/>
      <c r="B6" s="157" t="s">
        <v>539</v>
      </c>
      <c r="C6" s="156"/>
      <c r="D6" s="133">
        <v>90442350.965832964</v>
      </c>
      <c r="E6" s="133">
        <v>42538656.430518448</v>
      </c>
      <c r="F6" s="133">
        <v>132981007.39635141</v>
      </c>
      <c r="G6" s="134">
        <f>SUM(G7:G9)</f>
        <v>441</v>
      </c>
      <c r="H6" s="134">
        <f>SUM(H7:H9)</f>
        <v>450</v>
      </c>
      <c r="I6" s="134">
        <f>SUM(I7:I9)</f>
        <v>66900</v>
      </c>
      <c r="J6" s="135">
        <f>F6/H6</f>
        <v>295513.34976966982</v>
      </c>
      <c r="K6" s="166"/>
    </row>
    <row r="7" spans="1:11" s="1" customFormat="1" ht="19.899999999999999" customHeight="1">
      <c r="A7" s="4"/>
      <c r="B7" s="153" t="s">
        <v>47</v>
      </c>
      <c r="C7" s="128" t="s">
        <v>540</v>
      </c>
      <c r="D7" s="136"/>
      <c r="E7" s="136"/>
      <c r="F7" s="129">
        <f>$F$6/$I$6*$I7</f>
        <v>91834417.663848057</v>
      </c>
      <c r="G7" s="140">
        <v>154</v>
      </c>
      <c r="H7" s="141">
        <v>300</v>
      </c>
      <c r="I7" s="131">
        <f>G7*H7</f>
        <v>46200</v>
      </c>
      <c r="J7" s="143">
        <f>F7/H7</f>
        <v>306114.72554616019</v>
      </c>
      <c r="K7" s="11"/>
    </row>
    <row r="8" spans="1:11" s="1" customFormat="1" ht="19.899999999999999" customHeight="1">
      <c r="A8" s="4"/>
      <c r="B8" s="153" t="s">
        <v>48</v>
      </c>
      <c r="C8" s="128" t="s">
        <v>541</v>
      </c>
      <c r="D8" s="136"/>
      <c r="E8" s="136"/>
      <c r="F8" s="129">
        <f t="shared" ref="F8:F9" si="1">$F$6/$I$6*$I8</f>
        <v>41146589.732503355</v>
      </c>
      <c r="G8" s="140">
        <v>138</v>
      </c>
      <c r="H8" s="141">
        <v>150</v>
      </c>
      <c r="I8" s="131">
        <f t="shared" ref="I8:I9" si="2">G8*H8</f>
        <v>20700</v>
      </c>
      <c r="J8" s="143">
        <f t="shared" ref="J8:J9" si="3">F8/H8</f>
        <v>274310.59821668902</v>
      </c>
      <c r="K8" s="11"/>
    </row>
    <row r="9" spans="1:11" s="1" customFormat="1" ht="19.899999999999999" customHeight="1">
      <c r="A9" s="4"/>
      <c r="B9" s="153" t="s">
        <v>49</v>
      </c>
      <c r="C9" s="128" t="s">
        <v>542</v>
      </c>
      <c r="D9" s="136"/>
      <c r="E9" s="136"/>
      <c r="F9" s="129">
        <f t="shared" si="1"/>
        <v>0</v>
      </c>
      <c r="G9" s="140">
        <v>149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11" s="1" customFormat="1" ht="18" customHeight="1">
      <c r="B10" s="142"/>
      <c r="C10" s="2"/>
    </row>
    <row r="12" spans="1:11" s="1" customFormat="1" ht="25.5">
      <c r="B12" s="142"/>
      <c r="C12" s="167" t="s">
        <v>108</v>
      </c>
    </row>
    <row r="13" spans="1:11" s="1" customFormat="1" ht="190.5" customHeight="1">
      <c r="B13" s="142"/>
      <c r="C13" s="168"/>
      <c r="D13" s="169"/>
      <c r="E13" s="169"/>
      <c r="F13" s="169"/>
      <c r="G13" s="169"/>
      <c r="H13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543</v>
      </c>
      <c r="B5" s="241"/>
      <c r="C5" s="242"/>
      <c r="D5" s="171">
        <f t="shared" ref="D5:J5" si="0">D6+D8</f>
        <v>33308196.870900109</v>
      </c>
      <c r="E5" s="171">
        <f t="shared" si="0"/>
        <v>28940407.620160848</v>
      </c>
      <c r="F5" s="171">
        <f t="shared" si="0"/>
        <v>62248604.491060957</v>
      </c>
      <c r="G5" s="171">
        <f t="shared" si="0"/>
        <v>169</v>
      </c>
      <c r="H5" s="171">
        <f t="shared" si="0"/>
        <v>480</v>
      </c>
      <c r="I5" s="171">
        <f t="shared" si="0"/>
        <v>46380</v>
      </c>
      <c r="J5" s="171">
        <f t="shared" si="0"/>
        <v>229056.63778799499</v>
      </c>
      <c r="K5" s="172"/>
    </row>
    <row r="6" spans="1:256" s="13" customFormat="1" ht="19.899999999999999" customHeight="1">
      <c r="A6" s="147"/>
      <c r="B6" s="157" t="s">
        <v>544</v>
      </c>
      <c r="C6" s="156"/>
      <c r="D6" s="133">
        <v>29100169.593004905</v>
      </c>
      <c r="E6" s="133">
        <v>23445854.630049743</v>
      </c>
      <c r="F6" s="133">
        <v>52546024.223054647</v>
      </c>
      <c r="G6" s="134">
        <f>SUM(G7:G7)</f>
        <v>133</v>
      </c>
      <c r="H6" s="134">
        <f>SUM(H7:H7)</f>
        <v>300</v>
      </c>
      <c r="I6" s="134">
        <f>SUM(I7:I7)</f>
        <v>39900</v>
      </c>
      <c r="J6" s="135">
        <f>F6/H6</f>
        <v>175153.41407684883</v>
      </c>
      <c r="K6" s="166"/>
    </row>
    <row r="7" spans="1:256" s="1" customFormat="1" ht="19.899999999999999" customHeight="1">
      <c r="A7" s="4"/>
      <c r="B7" s="153" t="s">
        <v>47</v>
      </c>
      <c r="C7" s="128" t="s">
        <v>304</v>
      </c>
      <c r="D7" s="136"/>
      <c r="E7" s="136"/>
      <c r="F7" s="129">
        <f>$F$6/$I$6*$I7</f>
        <v>52546024.223054647</v>
      </c>
      <c r="G7" s="140">
        <v>133</v>
      </c>
      <c r="H7" s="141">
        <v>300</v>
      </c>
      <c r="I7" s="131">
        <f>G7*H7</f>
        <v>39900</v>
      </c>
      <c r="J7" s="143">
        <f>F7/H7</f>
        <v>175153.41407684883</v>
      </c>
      <c r="K7" s="11"/>
    </row>
    <row r="8" spans="1:256" s="145" customFormat="1" ht="18" customHeight="1">
      <c r="A8" s="144"/>
      <c r="B8" s="196" t="s">
        <v>545</v>
      </c>
      <c r="C8" s="199"/>
      <c r="D8" s="198">
        <v>4208027.2778952029</v>
      </c>
      <c r="E8" s="14">
        <v>5494552.990111107</v>
      </c>
      <c r="F8" s="14">
        <v>9702580.2680063099</v>
      </c>
      <c r="G8" s="15">
        <f>SUM(G9:G9)</f>
        <v>36</v>
      </c>
      <c r="H8" s="15">
        <f>SUM(H9:H9)</f>
        <v>180</v>
      </c>
      <c r="I8" s="15">
        <f>SUM(I9:I9)</f>
        <v>6480</v>
      </c>
      <c r="J8" s="16">
        <f>F8/H8</f>
        <v>53903.223711146165</v>
      </c>
      <c r="K8" s="144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8" customHeight="1" thickBot="1">
      <c r="A9" s="11"/>
      <c r="B9" s="183" t="s">
        <v>48</v>
      </c>
      <c r="C9" s="12" t="s">
        <v>312</v>
      </c>
      <c r="D9" s="139"/>
      <c r="E9" s="139"/>
      <c r="F9" s="17">
        <f>$F$8/$I$8*$I9</f>
        <v>9702580.2680063099</v>
      </c>
      <c r="G9" s="18">
        <v>36</v>
      </c>
      <c r="H9" s="18">
        <v>180</v>
      </c>
      <c r="I9" s="19">
        <f>G9*H9</f>
        <v>6480</v>
      </c>
      <c r="J9" s="20">
        <f>F9/H9</f>
        <v>53903.223711146165</v>
      </c>
      <c r="K9" s="11"/>
    </row>
    <row r="10" spans="1:256" s="1" customFormat="1" ht="18" customHeight="1">
      <c r="B10" s="142"/>
      <c r="C10" s="2"/>
    </row>
    <row r="12" spans="1:256" s="1" customFormat="1" ht="25.5">
      <c r="B12" s="142"/>
      <c r="C12" s="167" t="s">
        <v>108</v>
      </c>
    </row>
    <row r="13" spans="1:256" s="1" customFormat="1" ht="190.5" customHeight="1">
      <c r="B13" s="142"/>
      <c r="C13" s="168"/>
      <c r="D13" s="169"/>
      <c r="E13" s="169"/>
      <c r="F13" s="169"/>
      <c r="G13" s="169"/>
      <c r="H13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"/>
  <sheetViews>
    <sheetView showGridLines="0" workbookViewId="0">
      <selection activeCell="G18" sqref="G18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546</v>
      </c>
      <c r="B5" s="241"/>
      <c r="C5" s="242"/>
      <c r="D5" s="171">
        <f t="shared" ref="D5:J5" si="0">D6+D13</f>
        <v>39410029.355769955</v>
      </c>
      <c r="E5" s="171">
        <f t="shared" si="0"/>
        <v>45226176.177933596</v>
      </c>
      <c r="F5" s="171">
        <f t="shared" si="0"/>
        <v>84636205.533703551</v>
      </c>
      <c r="G5" s="171">
        <f t="shared" si="0"/>
        <v>906</v>
      </c>
      <c r="H5" s="171">
        <f t="shared" si="0"/>
        <v>690</v>
      </c>
      <c r="I5" s="171">
        <f t="shared" si="0"/>
        <v>71610</v>
      </c>
      <c r="J5" s="171">
        <f t="shared" si="0"/>
        <v>200010.09005310992</v>
      </c>
      <c r="K5" s="172"/>
    </row>
    <row r="6" spans="1:256" s="13" customFormat="1" ht="19.899999999999999" customHeight="1">
      <c r="A6" s="147"/>
      <c r="B6" s="157" t="s">
        <v>548</v>
      </c>
      <c r="C6" s="156"/>
      <c r="D6" s="133">
        <v>36327013.248575695</v>
      </c>
      <c r="E6" s="133">
        <v>42173952.296332516</v>
      </c>
      <c r="F6" s="133">
        <v>78500965.544908211</v>
      </c>
      <c r="G6" s="134">
        <f>SUM(G7:G12)</f>
        <v>832</v>
      </c>
      <c r="H6" s="134">
        <f>SUM(H7:H12)</f>
        <v>450</v>
      </c>
      <c r="I6" s="134">
        <f>SUM(I7:I12)</f>
        <v>62850</v>
      </c>
      <c r="J6" s="135">
        <f>F6/H6</f>
        <v>174446.59009979601</v>
      </c>
      <c r="K6" s="166"/>
    </row>
    <row r="7" spans="1:256" s="1" customFormat="1" ht="19.899999999999999" customHeight="1">
      <c r="A7" s="4"/>
      <c r="B7" s="153" t="s">
        <v>47</v>
      </c>
      <c r="C7" s="128" t="s">
        <v>549</v>
      </c>
      <c r="D7" s="136"/>
      <c r="E7" s="136"/>
      <c r="F7" s="129">
        <f>$F$6/$I$6*$I7</f>
        <v>52833585.402539656</v>
      </c>
      <c r="G7" s="140">
        <v>141</v>
      </c>
      <c r="H7" s="141">
        <v>300</v>
      </c>
      <c r="I7" s="131">
        <f>G7*H7</f>
        <v>42300</v>
      </c>
      <c r="J7" s="143">
        <f>F7/H7</f>
        <v>176111.95134179885</v>
      </c>
      <c r="K7" s="11"/>
    </row>
    <row r="8" spans="1:256" s="1" customFormat="1" ht="19.899999999999999" customHeight="1">
      <c r="A8" s="4"/>
      <c r="B8" s="153" t="s">
        <v>48</v>
      </c>
      <c r="C8" s="128" t="s">
        <v>550</v>
      </c>
      <c r="D8" s="136"/>
      <c r="E8" s="136"/>
      <c r="F8" s="129">
        <f t="shared" ref="F8:F12" si="1">$F$6/$I$6*$I8</f>
        <v>25667380.142368555</v>
      </c>
      <c r="G8" s="140">
        <v>137</v>
      </c>
      <c r="H8" s="141">
        <v>150</v>
      </c>
      <c r="I8" s="131">
        <f t="shared" ref="I8:I12" si="2">G8*H8</f>
        <v>20550</v>
      </c>
      <c r="J8" s="143">
        <f t="shared" ref="J8:J12" si="3">F8/H8</f>
        <v>171115.86761579037</v>
      </c>
      <c r="K8" s="11"/>
    </row>
    <row r="9" spans="1:256" s="1" customFormat="1" ht="19.899999999999999" customHeight="1">
      <c r="A9" s="4"/>
      <c r="B9" s="153" t="s">
        <v>49</v>
      </c>
      <c r="C9" s="128" t="s">
        <v>551</v>
      </c>
      <c r="D9" s="136"/>
      <c r="E9" s="136"/>
      <c r="F9" s="129">
        <f t="shared" si="1"/>
        <v>0</v>
      </c>
      <c r="G9" s="140">
        <v>137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552</v>
      </c>
      <c r="D10" s="136"/>
      <c r="E10" s="136"/>
      <c r="F10" s="129">
        <f t="shared" si="1"/>
        <v>0</v>
      </c>
      <c r="G10" s="140">
        <v>139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452</v>
      </c>
      <c r="D11" s="136"/>
      <c r="E11" s="136"/>
      <c r="F11" s="129">
        <f t="shared" si="1"/>
        <v>0</v>
      </c>
      <c r="G11" s="140">
        <v>140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113</v>
      </c>
      <c r="D12" s="136"/>
      <c r="E12" s="136"/>
      <c r="F12" s="129">
        <f t="shared" si="1"/>
        <v>0</v>
      </c>
      <c r="G12" s="140">
        <v>138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45" customFormat="1" ht="18" customHeight="1">
      <c r="A13" s="144"/>
      <c r="B13" s="196" t="s">
        <v>547</v>
      </c>
      <c r="C13" s="199"/>
      <c r="D13" s="198">
        <v>3083016.1071942588</v>
      </c>
      <c r="E13" s="14">
        <v>3052223.8816010812</v>
      </c>
      <c r="F13" s="14">
        <v>6135239.9887953401</v>
      </c>
      <c r="G13" s="15">
        <f>SUM(G14:G15)</f>
        <v>74</v>
      </c>
      <c r="H13" s="15">
        <f>SUM(H14:H15)</f>
        <v>240</v>
      </c>
      <c r="I13" s="15">
        <f>SUM(I14:I15)</f>
        <v>8760</v>
      </c>
      <c r="J13" s="16">
        <f>F13/H13</f>
        <v>25563.499953313916</v>
      </c>
      <c r="K13" s="144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ht="18" customHeight="1" thickBot="1">
      <c r="A14" s="11"/>
      <c r="B14" s="183" t="s">
        <v>53</v>
      </c>
      <c r="C14" s="12" t="s">
        <v>553</v>
      </c>
      <c r="D14" s="139"/>
      <c r="E14" s="139"/>
      <c r="F14" s="17">
        <f>$F$13/$I$13*$I14</f>
        <v>4538396.7040403886</v>
      </c>
      <c r="G14" s="18">
        <v>36</v>
      </c>
      <c r="H14" s="18">
        <v>180</v>
      </c>
      <c r="I14" s="19">
        <f>G14*H14</f>
        <v>6480</v>
      </c>
      <c r="J14" s="20">
        <f>F14/H14</f>
        <v>25213.315022446604</v>
      </c>
      <c r="K14" s="11"/>
    </row>
    <row r="15" spans="1:256" s="1" customFormat="1" ht="18" customHeight="1" thickBot="1">
      <c r="A15" s="11"/>
      <c r="B15" s="183" t="s">
        <v>54</v>
      </c>
      <c r="C15" s="12" t="s">
        <v>554</v>
      </c>
      <c r="D15" s="139"/>
      <c r="E15" s="139"/>
      <c r="F15" s="17">
        <f t="shared" ref="F15" si="4">$F$13/$I$13*$I15</f>
        <v>1596843.2847549515</v>
      </c>
      <c r="G15" s="18">
        <v>38</v>
      </c>
      <c r="H15" s="18">
        <v>60</v>
      </c>
      <c r="I15" s="19">
        <f t="shared" ref="I15" si="5">G15*H15</f>
        <v>2280</v>
      </c>
      <c r="J15" s="20">
        <f t="shared" ref="J15" si="6">F15/H15</f>
        <v>26614.054745915859</v>
      </c>
      <c r="K15" s="11"/>
    </row>
    <row r="16" spans="1:256" s="1" customFormat="1" ht="18" customHeight="1">
      <c r="B16" s="142"/>
      <c r="C16" s="2"/>
    </row>
    <row r="18" spans="2:8" s="1" customFormat="1" ht="25.5">
      <c r="B18" s="142"/>
      <c r="C18" s="167" t="s">
        <v>108</v>
      </c>
    </row>
    <row r="19" spans="2:8" s="1" customFormat="1" ht="190.5" customHeight="1">
      <c r="B19" s="142"/>
      <c r="C19" s="168"/>
      <c r="D19" s="169"/>
      <c r="E19" s="169"/>
      <c r="F19" s="169"/>
      <c r="G19" s="169"/>
      <c r="H19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8"/>
  <sheetViews>
    <sheetView showGridLines="0" workbookViewId="0">
      <selection activeCell="G9" sqref="G9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3" t="s">
        <v>2</v>
      </c>
      <c r="E4" s="3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106</v>
      </c>
      <c r="B5" s="241"/>
      <c r="C5" s="242"/>
      <c r="D5" s="171">
        <f>D6+D15</f>
        <v>243421682.4921183</v>
      </c>
      <c r="E5" s="171">
        <f t="shared" ref="E5:J5" si="0">E6+E15</f>
        <v>136450850.06111652</v>
      </c>
      <c r="F5" s="171">
        <f t="shared" si="0"/>
        <v>379872532.55323482</v>
      </c>
      <c r="G5" s="171">
        <f t="shared" si="0"/>
        <v>501</v>
      </c>
      <c r="H5" s="171">
        <f t="shared" si="0"/>
        <v>1230</v>
      </c>
      <c r="I5" s="171">
        <f t="shared" si="0"/>
        <v>127200</v>
      </c>
      <c r="J5" s="171">
        <f t="shared" si="0"/>
        <v>671079.33585370588</v>
      </c>
      <c r="K5" s="172"/>
    </row>
    <row r="6" spans="1:256" s="13" customFormat="1" ht="19.899999999999999" customHeight="1">
      <c r="A6" s="147"/>
      <c r="B6" s="157" t="s">
        <v>101</v>
      </c>
      <c r="C6" s="156"/>
      <c r="D6" s="133">
        <v>154583969.51513577</v>
      </c>
      <c r="E6" s="133">
        <v>81312217.410224259</v>
      </c>
      <c r="F6" s="133">
        <v>235896186.92536002</v>
      </c>
      <c r="G6" s="134">
        <f>SUM(G7:G9)</f>
        <v>391</v>
      </c>
      <c r="H6" s="134">
        <f>SUM(H7:H9)</f>
        <v>870</v>
      </c>
      <c r="I6" s="134">
        <f>SUM(I7:I9)</f>
        <v>114120</v>
      </c>
      <c r="J6" s="135">
        <f>F6/H6</f>
        <v>271145.04244294256</v>
      </c>
      <c r="K6" s="166"/>
    </row>
    <row r="7" spans="1:256" s="1" customFormat="1" ht="19.899999999999999" customHeight="1">
      <c r="A7" s="4"/>
      <c r="B7" s="153" t="s">
        <v>47</v>
      </c>
      <c r="C7" s="128" t="s">
        <v>76</v>
      </c>
      <c r="D7" s="136"/>
      <c r="E7" s="136"/>
      <c r="F7" s="129">
        <f>$F$6/$I$6*$I7</f>
        <v>83717101.038179815</v>
      </c>
      <c r="G7" s="140">
        <v>135</v>
      </c>
      <c r="H7" s="141">
        <v>300</v>
      </c>
      <c r="I7" s="131">
        <f>G7*H7</f>
        <v>40500</v>
      </c>
      <c r="J7" s="143">
        <f>F7/H7</f>
        <v>279057.0034605994</v>
      </c>
      <c r="K7" s="11"/>
    </row>
    <row r="8" spans="1:256" s="1" customFormat="1" ht="19.899999999999999" customHeight="1">
      <c r="A8" s="4"/>
      <c r="B8" s="153" t="s">
        <v>48</v>
      </c>
      <c r="C8" s="128" t="s">
        <v>77</v>
      </c>
      <c r="D8" s="136"/>
      <c r="E8" s="136"/>
      <c r="F8" s="129">
        <f t="shared" ref="F8:F9" si="1">$F$6/$I$6*$I8</f>
        <v>120924701.49959306</v>
      </c>
      <c r="G8" s="140">
        <v>130</v>
      </c>
      <c r="H8" s="141">
        <v>450</v>
      </c>
      <c r="I8" s="131">
        <f>G8*H8</f>
        <v>58500</v>
      </c>
      <c r="J8" s="143">
        <f>F8/H8</f>
        <v>268721.5588879846</v>
      </c>
      <c r="K8" s="11"/>
    </row>
    <row r="9" spans="1:256" s="1" customFormat="1" ht="19.899999999999999" customHeight="1">
      <c r="A9" s="4"/>
      <c r="B9" s="153" t="s">
        <v>49</v>
      </c>
      <c r="C9" s="128" t="s">
        <v>83</v>
      </c>
      <c r="D9" s="136"/>
      <c r="E9" s="136"/>
      <c r="F9" s="129">
        <f t="shared" si="1"/>
        <v>31254384.387587134</v>
      </c>
      <c r="G9" s="140">
        <v>126</v>
      </c>
      <c r="H9" s="141">
        <v>120</v>
      </c>
      <c r="I9" s="131">
        <f>G9*H9</f>
        <v>15120</v>
      </c>
      <c r="J9" s="143">
        <f>F9/H9</f>
        <v>260453.2032298928</v>
      </c>
      <c r="K9" s="11"/>
    </row>
    <row r="10" spans="1:256" ht="18" customHeight="1" thickBot="1">
      <c r="A10" s="123"/>
      <c r="B10" s="154" t="s">
        <v>50</v>
      </c>
      <c r="C10" s="12" t="s">
        <v>85</v>
      </c>
      <c r="D10" s="137"/>
      <c r="E10" s="137"/>
      <c r="F10" s="124">
        <f t="shared" ref="F10:F14" si="2">$F$6/$I$6*$I10</f>
        <v>0</v>
      </c>
      <c r="G10" s="125">
        <v>131</v>
      </c>
      <c r="H10" s="125"/>
      <c r="I10" s="126">
        <f t="shared" ref="I10:I14" si="3">G10*H10</f>
        <v>0</v>
      </c>
      <c r="J10" s="127" t="e">
        <f t="shared" ref="J10:J14" si="4">F10/H10</f>
        <v>#DIV/0!</v>
      </c>
      <c r="K10" s="11"/>
    </row>
    <row r="11" spans="1:256" ht="18" customHeight="1" thickBot="1">
      <c r="A11" s="11"/>
      <c r="B11" s="153" t="s">
        <v>51</v>
      </c>
      <c r="C11" s="12" t="s">
        <v>91</v>
      </c>
      <c r="D11" s="138"/>
      <c r="E11" s="138"/>
      <c r="F11" s="17">
        <f t="shared" si="2"/>
        <v>0</v>
      </c>
      <c r="G11" s="21">
        <v>140</v>
      </c>
      <c r="H11" s="21"/>
      <c r="I11" s="19">
        <f t="shared" si="3"/>
        <v>0</v>
      </c>
      <c r="J11" s="20" t="e">
        <f t="shared" si="4"/>
        <v>#DIV/0!</v>
      </c>
      <c r="K11" s="11"/>
    </row>
    <row r="12" spans="1:256" ht="18" customHeight="1" thickBot="1">
      <c r="A12" s="11"/>
      <c r="B12" s="153" t="s">
        <v>52</v>
      </c>
      <c r="C12" s="12" t="s">
        <v>92</v>
      </c>
      <c r="D12" s="138"/>
      <c r="E12" s="138"/>
      <c r="F12" s="17">
        <f t="shared" si="2"/>
        <v>0</v>
      </c>
      <c r="G12" s="21">
        <v>135</v>
      </c>
      <c r="H12" s="21"/>
      <c r="I12" s="19">
        <f t="shared" si="3"/>
        <v>0</v>
      </c>
      <c r="J12" s="20" t="e">
        <f t="shared" si="4"/>
        <v>#DIV/0!</v>
      </c>
      <c r="K12" s="11"/>
    </row>
    <row r="13" spans="1:256" ht="18" customHeight="1" thickBot="1">
      <c r="A13" s="11"/>
      <c r="B13" s="153" t="s">
        <v>53</v>
      </c>
      <c r="C13" s="12" t="s">
        <v>93</v>
      </c>
      <c r="D13" s="138"/>
      <c r="E13" s="138"/>
      <c r="F13" s="17">
        <f t="shared" si="2"/>
        <v>0</v>
      </c>
      <c r="G13" s="21">
        <v>136</v>
      </c>
      <c r="H13" s="21"/>
      <c r="I13" s="19">
        <f t="shared" si="3"/>
        <v>0</v>
      </c>
      <c r="J13" s="20" t="e">
        <f t="shared" si="4"/>
        <v>#DIV/0!</v>
      </c>
      <c r="K13" s="11"/>
    </row>
    <row r="14" spans="1:256" ht="18" customHeight="1" thickBot="1">
      <c r="A14" s="11"/>
      <c r="B14" s="153" t="s">
        <v>54</v>
      </c>
      <c r="C14" s="12" t="s">
        <v>74</v>
      </c>
      <c r="D14" s="138"/>
      <c r="E14" s="138"/>
      <c r="F14" s="17">
        <f t="shared" si="2"/>
        <v>0</v>
      </c>
      <c r="G14" s="21">
        <v>135</v>
      </c>
      <c r="H14" s="21"/>
      <c r="I14" s="19">
        <f t="shared" si="3"/>
        <v>0</v>
      </c>
      <c r="J14" s="20" t="e">
        <f t="shared" si="4"/>
        <v>#DIV/0!</v>
      </c>
      <c r="K14" s="11"/>
    </row>
    <row r="15" spans="1:256" s="145" customFormat="1" ht="18" customHeight="1" thickBot="1">
      <c r="A15" s="144"/>
      <c r="B15" s="157" t="s">
        <v>102</v>
      </c>
      <c r="C15" s="146"/>
      <c r="D15" s="14">
        <v>88837712.976982549</v>
      </c>
      <c r="E15" s="14">
        <v>55138632.650892273</v>
      </c>
      <c r="F15" s="14">
        <v>143976345.62787482</v>
      </c>
      <c r="G15" s="15">
        <f>SUM(G16:G18)</f>
        <v>110</v>
      </c>
      <c r="H15" s="15">
        <f>SUM(H16:H18)</f>
        <v>360</v>
      </c>
      <c r="I15" s="15">
        <f>SUM(I16:I18)</f>
        <v>13080</v>
      </c>
      <c r="J15" s="16">
        <f>F15/H15</f>
        <v>399934.29341076338</v>
      </c>
      <c r="K15" s="144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ht="18" customHeight="1" thickBot="1">
      <c r="A16" s="11"/>
      <c r="B16" s="153" t="s">
        <v>55</v>
      </c>
      <c r="C16" s="12" t="s">
        <v>78</v>
      </c>
      <c r="D16" s="139"/>
      <c r="E16" s="139"/>
      <c r="F16" s="17">
        <f>$F$15/$I$15*$I16</f>
        <v>71327730.861515969</v>
      </c>
      <c r="G16" s="18">
        <v>36</v>
      </c>
      <c r="H16" s="18">
        <v>180</v>
      </c>
      <c r="I16" s="19">
        <f>G16*H16</f>
        <v>6480</v>
      </c>
      <c r="J16" s="20">
        <f>F16/H16</f>
        <v>396265.17145286652</v>
      </c>
      <c r="K16" s="11"/>
    </row>
    <row r="17" spans="1:11" ht="18" customHeight="1" thickBot="1">
      <c r="A17" s="11"/>
      <c r="B17" s="153" t="s">
        <v>56</v>
      </c>
      <c r="C17" s="12" t="s">
        <v>80</v>
      </c>
      <c r="D17" s="139"/>
      <c r="E17" s="139"/>
      <c r="F17" s="17">
        <f t="shared" ref="F17:F18" si="5">$F$15/$I$15*$I17</f>
        <v>25096794.19201488</v>
      </c>
      <c r="G17" s="18">
        <v>38</v>
      </c>
      <c r="H17" s="18">
        <v>60</v>
      </c>
      <c r="I17" s="19">
        <f t="shared" ref="I17:I23" si="6">G17*H17</f>
        <v>2280</v>
      </c>
      <c r="J17" s="20">
        <f t="shared" ref="J17:J23" si="7">F17/H17</f>
        <v>418279.90320024802</v>
      </c>
      <c r="K17" s="11"/>
    </row>
    <row r="18" spans="1:11" ht="18" customHeight="1" thickBot="1">
      <c r="A18" s="11"/>
      <c r="B18" s="153" t="s">
        <v>57</v>
      </c>
      <c r="C18" s="12" t="s">
        <v>82</v>
      </c>
      <c r="D18" s="139"/>
      <c r="E18" s="139"/>
      <c r="F18" s="17">
        <f t="shared" si="5"/>
        <v>47551820.574343979</v>
      </c>
      <c r="G18" s="18">
        <v>36</v>
      </c>
      <c r="H18" s="18">
        <v>120</v>
      </c>
      <c r="I18" s="19">
        <f t="shared" si="6"/>
        <v>4320</v>
      </c>
      <c r="J18" s="20">
        <f t="shared" si="7"/>
        <v>396265.17145286652</v>
      </c>
      <c r="K18" s="11"/>
    </row>
    <row r="19" spans="1:11" ht="18" customHeight="1" thickBot="1">
      <c r="A19" s="11"/>
      <c r="B19" s="153" t="s">
        <v>58</v>
      </c>
      <c r="C19" s="12" t="s">
        <v>84</v>
      </c>
      <c r="D19" s="138"/>
      <c r="E19" s="138"/>
      <c r="F19" s="17">
        <f t="shared" ref="F19:F23" si="8">$F$6/$I$6*$I19</f>
        <v>0</v>
      </c>
      <c r="G19" s="21"/>
      <c r="H19" s="21"/>
      <c r="I19" s="19">
        <f t="shared" si="6"/>
        <v>0</v>
      </c>
      <c r="J19" s="20" t="e">
        <f t="shared" si="7"/>
        <v>#DIV/0!</v>
      </c>
      <c r="K19" s="11"/>
    </row>
    <row r="20" spans="1:11" ht="18" customHeight="1" thickBot="1">
      <c r="A20" s="11"/>
      <c r="B20" s="153" t="s">
        <v>59</v>
      </c>
      <c r="C20" s="12" t="s">
        <v>86</v>
      </c>
      <c r="D20" s="138"/>
      <c r="E20" s="138"/>
      <c r="F20" s="17">
        <f t="shared" si="8"/>
        <v>0</v>
      </c>
      <c r="G20" s="21"/>
      <c r="H20" s="21"/>
      <c r="I20" s="19">
        <f t="shared" si="6"/>
        <v>0</v>
      </c>
      <c r="J20" s="20" t="e">
        <f t="shared" si="7"/>
        <v>#DIV/0!</v>
      </c>
      <c r="K20" s="11"/>
    </row>
    <row r="21" spans="1:11" ht="18" customHeight="1" thickBot="1">
      <c r="A21" s="11"/>
      <c r="B21" s="153" t="s">
        <v>60</v>
      </c>
      <c r="C21" s="12" t="s">
        <v>89</v>
      </c>
      <c r="D21" s="138"/>
      <c r="E21" s="138"/>
      <c r="F21" s="17">
        <f t="shared" si="8"/>
        <v>0</v>
      </c>
      <c r="G21" s="21"/>
      <c r="H21" s="21"/>
      <c r="I21" s="19">
        <f t="shared" si="6"/>
        <v>0</v>
      </c>
      <c r="J21" s="20" t="e">
        <f t="shared" si="7"/>
        <v>#DIV/0!</v>
      </c>
      <c r="K21" s="11"/>
    </row>
    <row r="22" spans="1:11" ht="18" customHeight="1" thickBot="1">
      <c r="A22" s="11"/>
      <c r="B22" s="153" t="s">
        <v>61</v>
      </c>
      <c r="C22" s="12" t="s">
        <v>90</v>
      </c>
      <c r="D22" s="138"/>
      <c r="E22" s="138"/>
      <c r="F22" s="17">
        <f t="shared" si="8"/>
        <v>0</v>
      </c>
      <c r="G22" s="21"/>
      <c r="H22" s="21"/>
      <c r="I22" s="19">
        <f t="shared" si="6"/>
        <v>0</v>
      </c>
      <c r="J22" s="20" t="e">
        <f t="shared" si="7"/>
        <v>#DIV/0!</v>
      </c>
      <c r="K22" s="11"/>
    </row>
    <row r="23" spans="1:11" ht="18" customHeight="1" thickBot="1">
      <c r="A23" s="11"/>
      <c r="B23" s="153" t="s">
        <v>62</v>
      </c>
      <c r="C23" s="12" t="s">
        <v>94</v>
      </c>
      <c r="D23" s="138"/>
      <c r="E23" s="138"/>
      <c r="F23" s="17">
        <f t="shared" si="8"/>
        <v>0</v>
      </c>
      <c r="G23" s="21"/>
      <c r="H23" s="21"/>
      <c r="I23" s="19">
        <f t="shared" si="6"/>
        <v>0</v>
      </c>
      <c r="J23" s="20" t="e">
        <f t="shared" si="7"/>
        <v>#DIV/0!</v>
      </c>
      <c r="K23" s="11"/>
    </row>
    <row r="24" spans="1:11" ht="18" customHeight="1" thickBot="1">
      <c r="A24" s="11"/>
      <c r="B24" s="153" t="s">
        <v>63</v>
      </c>
      <c r="C24" s="12" t="s">
        <v>96</v>
      </c>
      <c r="D24" s="138"/>
      <c r="E24" s="138"/>
      <c r="F24" s="148"/>
      <c r="G24" s="21"/>
      <c r="H24" s="21"/>
      <c r="I24" s="149"/>
      <c r="J24" s="150"/>
      <c r="K24" s="11"/>
    </row>
    <row r="25" spans="1:11" ht="18" customHeight="1" thickBot="1">
      <c r="A25" s="11"/>
      <c r="B25" s="153" t="s">
        <v>64</v>
      </c>
      <c r="C25" s="12" t="s">
        <v>98</v>
      </c>
      <c r="D25" s="138"/>
      <c r="E25" s="138"/>
      <c r="F25" s="148"/>
      <c r="G25" s="21"/>
      <c r="H25" s="21"/>
      <c r="I25" s="149"/>
      <c r="J25" s="150"/>
      <c r="K25" s="11"/>
    </row>
    <row r="26" spans="1:11" ht="18" customHeight="1" thickBot="1">
      <c r="A26" s="11"/>
      <c r="B26" s="153" t="s">
        <v>65</v>
      </c>
      <c r="C26" s="12" t="s">
        <v>99</v>
      </c>
      <c r="D26" s="138"/>
      <c r="E26" s="138"/>
      <c r="F26" s="148"/>
      <c r="G26" s="21"/>
      <c r="H26" s="21"/>
      <c r="I26" s="149"/>
      <c r="J26" s="150"/>
      <c r="K26" s="11"/>
    </row>
    <row r="27" spans="1:11" ht="18" customHeight="1" thickBot="1">
      <c r="A27" s="11"/>
      <c r="B27" s="153" t="s">
        <v>66</v>
      </c>
      <c r="C27" s="12" t="s">
        <v>75</v>
      </c>
      <c r="D27" s="138"/>
      <c r="E27" s="138"/>
      <c r="F27" s="148"/>
      <c r="G27" s="21"/>
      <c r="H27" s="21"/>
      <c r="I27" s="149"/>
      <c r="J27" s="150"/>
      <c r="K27" s="11"/>
    </row>
    <row r="28" spans="1:11" ht="18" customHeight="1" thickBot="1">
      <c r="A28" s="11"/>
      <c r="B28" s="153" t="s">
        <v>67</v>
      </c>
      <c r="C28" s="12" t="s">
        <v>79</v>
      </c>
      <c r="D28" s="138"/>
      <c r="E28" s="138"/>
      <c r="F28" s="148"/>
      <c r="G28" s="21"/>
      <c r="H28" s="21"/>
      <c r="I28" s="149"/>
      <c r="J28" s="150"/>
      <c r="K28" s="11"/>
    </row>
    <row r="29" spans="1:11" ht="18" customHeight="1" thickBot="1">
      <c r="A29" s="11"/>
      <c r="B29" s="153" t="s">
        <v>68</v>
      </c>
      <c r="C29" s="12" t="s">
        <v>81</v>
      </c>
      <c r="D29" s="138"/>
      <c r="E29" s="138"/>
      <c r="F29" s="148"/>
      <c r="G29" s="21"/>
      <c r="H29" s="21"/>
      <c r="I29" s="149"/>
      <c r="J29" s="150"/>
      <c r="K29" s="11"/>
    </row>
    <row r="30" spans="1:11" ht="18" customHeight="1" thickBot="1">
      <c r="A30" s="11"/>
      <c r="B30" s="153" t="s">
        <v>69</v>
      </c>
      <c r="C30" s="12" t="s">
        <v>87</v>
      </c>
      <c r="D30" s="138"/>
      <c r="E30" s="138"/>
      <c r="F30" s="148"/>
      <c r="G30" s="21"/>
      <c r="H30" s="21"/>
      <c r="I30" s="149"/>
      <c r="J30" s="150"/>
      <c r="K30" s="11"/>
    </row>
    <row r="31" spans="1:11" ht="18" customHeight="1" thickBot="1">
      <c r="A31" s="11"/>
      <c r="B31" s="153" t="s">
        <v>70</v>
      </c>
      <c r="C31" s="12" t="s">
        <v>88</v>
      </c>
      <c r="D31" s="138"/>
      <c r="E31" s="138"/>
      <c r="F31" s="148"/>
      <c r="G31" s="21"/>
      <c r="H31" s="21"/>
      <c r="I31" s="149"/>
      <c r="J31" s="150"/>
      <c r="K31" s="11"/>
    </row>
    <row r="32" spans="1:11" ht="18" customHeight="1">
      <c r="A32" s="158"/>
      <c r="B32" s="159" t="s">
        <v>71</v>
      </c>
      <c r="C32" s="160" t="s">
        <v>95</v>
      </c>
      <c r="D32" s="161"/>
      <c r="E32" s="161"/>
      <c r="F32" s="162"/>
      <c r="G32" s="163"/>
      <c r="H32" s="163"/>
      <c r="I32" s="164"/>
      <c r="J32" s="165"/>
      <c r="K32" s="158"/>
    </row>
    <row r="33" spans="1:11" ht="18" customHeight="1">
      <c r="A33" s="11"/>
      <c r="B33" s="153" t="s">
        <v>72</v>
      </c>
      <c r="C33" s="128" t="s">
        <v>97</v>
      </c>
      <c r="D33" s="138"/>
      <c r="E33" s="138"/>
      <c r="F33" s="148"/>
      <c r="G33" s="21"/>
      <c r="H33" s="21"/>
      <c r="I33" s="149"/>
      <c r="J33" s="150"/>
      <c r="K33" s="11"/>
    </row>
    <row r="34" spans="1:11" ht="18" customHeight="1">
      <c r="A34" s="11"/>
      <c r="B34" s="153" t="s">
        <v>73</v>
      </c>
      <c r="C34" s="128" t="s">
        <v>100</v>
      </c>
      <c r="D34" s="138"/>
      <c r="E34" s="138"/>
      <c r="F34" s="148"/>
      <c r="G34" s="21"/>
      <c r="H34" s="21"/>
      <c r="I34" s="149"/>
      <c r="J34" s="150"/>
      <c r="K34" s="11"/>
    </row>
    <row r="37" spans="1:11" ht="25.5">
      <c r="C37" s="167" t="s">
        <v>108</v>
      </c>
    </row>
    <row r="38" spans="1:11" ht="190.5" customHeight="1">
      <c r="C38" s="168"/>
      <c r="D38" s="169"/>
      <c r="E38" s="169"/>
      <c r="F38" s="169"/>
      <c r="G38" s="169"/>
      <c r="H38" s="170"/>
    </row>
  </sheetData>
  <mergeCells count="8">
    <mergeCell ref="A5:C5"/>
    <mergeCell ref="J3:J4"/>
    <mergeCell ref="K3:K4"/>
    <mergeCell ref="A3:C4"/>
    <mergeCell ref="D3:F3"/>
    <mergeCell ref="G3:G4"/>
    <mergeCell ref="H3:H4"/>
    <mergeCell ref="I3:I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555</v>
      </c>
      <c r="B5" s="241"/>
      <c r="C5" s="242"/>
      <c r="D5" s="171">
        <f t="shared" ref="D5:J5" si="0">D6+D15</f>
        <v>52179828.589738801</v>
      </c>
      <c r="E5" s="171">
        <f t="shared" si="0"/>
        <v>58339268.668755144</v>
      </c>
      <c r="F5" s="171">
        <f t="shared" si="0"/>
        <v>110519097.25849395</v>
      </c>
      <c r="G5" s="171">
        <f t="shared" si="0"/>
        <v>889</v>
      </c>
      <c r="H5" s="171">
        <f t="shared" si="0"/>
        <v>630</v>
      </c>
      <c r="I5" s="171">
        <f t="shared" si="0"/>
        <v>72480</v>
      </c>
      <c r="J5" s="171">
        <f t="shared" si="0"/>
        <v>250829.81534599839</v>
      </c>
      <c r="K5" s="172"/>
    </row>
    <row r="6" spans="1:256" s="13" customFormat="1" ht="19.899999999999999" customHeight="1">
      <c r="A6" s="147"/>
      <c r="B6" s="157" t="s">
        <v>556</v>
      </c>
      <c r="C6" s="156"/>
      <c r="D6" s="133">
        <v>51537167.972183071</v>
      </c>
      <c r="E6" s="133">
        <v>57412382.854840644</v>
      </c>
      <c r="F6" s="133">
        <v>108949550.82702371</v>
      </c>
      <c r="G6" s="134">
        <f>SUM(G7:G14)</f>
        <v>853</v>
      </c>
      <c r="H6" s="134">
        <f>SUM(H7:H14)</f>
        <v>450</v>
      </c>
      <c r="I6" s="134">
        <f>SUM(I7:I14)</f>
        <v>66000</v>
      </c>
      <c r="J6" s="135">
        <f>F6/H6</f>
        <v>242110.11294894159</v>
      </c>
      <c r="K6" s="166"/>
    </row>
    <row r="7" spans="1:256" s="1" customFormat="1" ht="19.899999999999999" customHeight="1">
      <c r="A7" s="4"/>
      <c r="B7" s="153" t="s">
        <v>47</v>
      </c>
      <c r="C7" s="128" t="s">
        <v>219</v>
      </c>
      <c r="D7" s="136"/>
      <c r="E7" s="136"/>
      <c r="F7" s="129">
        <f>$F$6/$I$6*$I7</f>
        <v>71807658.499629259</v>
      </c>
      <c r="G7" s="140">
        <v>145</v>
      </c>
      <c r="H7" s="141">
        <v>300</v>
      </c>
      <c r="I7" s="131">
        <f>G7*H7</f>
        <v>43500</v>
      </c>
      <c r="J7" s="143">
        <f>F7/H7</f>
        <v>239358.86166543086</v>
      </c>
      <c r="K7" s="11"/>
    </row>
    <row r="8" spans="1:256" s="1" customFormat="1" ht="19.899999999999999" customHeight="1">
      <c r="A8" s="4"/>
      <c r="B8" s="153" t="s">
        <v>48</v>
      </c>
      <c r="C8" s="128" t="s">
        <v>558</v>
      </c>
      <c r="D8" s="136"/>
      <c r="E8" s="136"/>
      <c r="F8" s="129">
        <f t="shared" ref="F8:F14" si="1">$F$6/$I$6*$I8</f>
        <v>37141892.327394448</v>
      </c>
      <c r="G8" s="140">
        <v>150</v>
      </c>
      <c r="H8" s="141">
        <v>150</v>
      </c>
      <c r="I8" s="131">
        <f t="shared" ref="I8:I14" si="2">G8*H8</f>
        <v>22500</v>
      </c>
      <c r="J8" s="143">
        <f t="shared" ref="J8:J14" si="3">F8/H8</f>
        <v>247612.615515963</v>
      </c>
      <c r="K8" s="11"/>
    </row>
    <row r="9" spans="1:256" s="1" customFormat="1" ht="19.899999999999999" customHeight="1">
      <c r="A9" s="4"/>
      <c r="B9" s="153" t="s">
        <v>49</v>
      </c>
      <c r="C9" s="128" t="s">
        <v>206</v>
      </c>
      <c r="D9" s="136"/>
      <c r="E9" s="136"/>
      <c r="F9" s="129">
        <f t="shared" si="1"/>
        <v>0</v>
      </c>
      <c r="G9" s="140">
        <v>155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559</v>
      </c>
      <c r="D10" s="136"/>
      <c r="E10" s="136"/>
      <c r="F10" s="129">
        <f t="shared" si="1"/>
        <v>0</v>
      </c>
      <c r="G10" s="140">
        <v>135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523</v>
      </c>
      <c r="D11" s="136"/>
      <c r="E11" s="136"/>
      <c r="F11" s="129">
        <f t="shared" si="1"/>
        <v>0</v>
      </c>
      <c r="G11" s="140">
        <v>132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153</v>
      </c>
      <c r="D12" s="136"/>
      <c r="E12" s="136"/>
      <c r="F12" s="129">
        <f t="shared" si="1"/>
        <v>0</v>
      </c>
      <c r="G12" s="140">
        <v>136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" customFormat="1" ht="19.899999999999999" customHeight="1">
      <c r="A13" s="4"/>
      <c r="B13" s="153" t="s">
        <v>53</v>
      </c>
      <c r="C13" s="128" t="s">
        <v>216</v>
      </c>
      <c r="D13" s="136"/>
      <c r="E13" s="136"/>
      <c r="F13" s="129">
        <f t="shared" si="1"/>
        <v>0</v>
      </c>
      <c r="G13" s="140"/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" customFormat="1" ht="19.899999999999999" customHeight="1">
      <c r="A14" s="4"/>
      <c r="B14" s="153" t="s">
        <v>54</v>
      </c>
      <c r="C14" s="128" t="s">
        <v>209</v>
      </c>
      <c r="D14" s="136"/>
      <c r="E14" s="136"/>
      <c r="F14" s="129">
        <f t="shared" si="1"/>
        <v>0</v>
      </c>
      <c r="G14" s="140"/>
      <c r="H14" s="141"/>
      <c r="I14" s="131">
        <f t="shared" si="2"/>
        <v>0</v>
      </c>
      <c r="J14" s="143" t="e">
        <f t="shared" si="3"/>
        <v>#DIV/0!</v>
      </c>
      <c r="K14" s="11"/>
    </row>
    <row r="15" spans="1:256" s="145" customFormat="1" ht="18" customHeight="1">
      <c r="A15" s="144"/>
      <c r="B15" s="196" t="s">
        <v>557</v>
      </c>
      <c r="C15" s="199"/>
      <c r="D15" s="198">
        <v>642660.61755572772</v>
      </c>
      <c r="E15" s="14">
        <v>926885.81391449692</v>
      </c>
      <c r="F15" s="14">
        <v>1569546.4314702246</v>
      </c>
      <c r="G15" s="15">
        <f>SUM(G16:G16)</f>
        <v>36</v>
      </c>
      <c r="H15" s="15">
        <f>SUM(H16:H16)</f>
        <v>180</v>
      </c>
      <c r="I15" s="15">
        <f>SUM(I16:I16)</f>
        <v>6480</v>
      </c>
      <c r="J15" s="16">
        <f>F15/H15</f>
        <v>8719.7023970568043</v>
      </c>
      <c r="K15" s="144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ht="18" customHeight="1" thickBot="1">
      <c r="A16" s="11"/>
      <c r="B16" s="183" t="s">
        <v>55</v>
      </c>
      <c r="C16" s="12" t="s">
        <v>230</v>
      </c>
      <c r="D16" s="139"/>
      <c r="E16" s="139"/>
      <c r="F16" s="17">
        <f>$F$15/$I$15*$I16</f>
        <v>1569546.4314702246</v>
      </c>
      <c r="G16" s="18">
        <v>36</v>
      </c>
      <c r="H16" s="18">
        <v>180</v>
      </c>
      <c r="I16" s="19">
        <f>G16*H16</f>
        <v>6480</v>
      </c>
      <c r="J16" s="20">
        <f>F16/H16</f>
        <v>8719.7023970568043</v>
      </c>
      <c r="K16" s="11"/>
    </row>
    <row r="17" spans="2:8" s="1" customFormat="1" ht="18" customHeight="1">
      <c r="B17" s="142"/>
      <c r="C17" s="2"/>
    </row>
    <row r="19" spans="2:8" s="1" customFormat="1" ht="25.5">
      <c r="B19" s="142"/>
      <c r="C19" s="167" t="s">
        <v>108</v>
      </c>
    </row>
    <row r="20" spans="2:8" s="1" customFormat="1" ht="190.5" customHeight="1">
      <c r="B20" s="142"/>
      <c r="C20" s="168"/>
      <c r="D20" s="169"/>
      <c r="E20" s="169"/>
      <c r="F20" s="169"/>
      <c r="G20" s="169"/>
      <c r="H20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560</v>
      </c>
      <c r="B5" s="241"/>
      <c r="C5" s="242"/>
      <c r="D5" s="171">
        <f t="shared" ref="D5:J5" si="0">D6+D14</f>
        <v>34118381.159321457</v>
      </c>
      <c r="E5" s="171">
        <f t="shared" si="0"/>
        <v>41949878.111759447</v>
      </c>
      <c r="F5" s="171">
        <f t="shared" si="0"/>
        <v>76068259.271080896</v>
      </c>
      <c r="G5" s="171">
        <f t="shared" si="0"/>
        <v>855</v>
      </c>
      <c r="H5" s="171">
        <f t="shared" si="0"/>
        <v>630</v>
      </c>
      <c r="I5" s="171">
        <f t="shared" si="0"/>
        <v>68130</v>
      </c>
      <c r="J5" s="171">
        <f t="shared" si="0"/>
        <v>195284.287789825</v>
      </c>
      <c r="K5" s="172"/>
    </row>
    <row r="6" spans="1:256" s="13" customFormat="1" ht="19.899999999999999" customHeight="1">
      <c r="A6" s="147"/>
      <c r="B6" s="157" t="s">
        <v>561</v>
      </c>
      <c r="C6" s="156"/>
      <c r="D6" s="133">
        <v>28458165.851877499</v>
      </c>
      <c r="E6" s="133">
        <v>39736979.929643169</v>
      </c>
      <c r="F6" s="133">
        <v>68195145.781520665</v>
      </c>
      <c r="G6" s="134">
        <f>SUM(G7:G13)</f>
        <v>819</v>
      </c>
      <c r="H6" s="134">
        <f>SUM(H7:H13)</f>
        <v>450</v>
      </c>
      <c r="I6" s="134">
        <f>SUM(I7:I13)</f>
        <v>61650</v>
      </c>
      <c r="J6" s="135">
        <f>F6/H6</f>
        <v>151544.76840337925</v>
      </c>
      <c r="K6" s="166"/>
    </row>
    <row r="7" spans="1:256" s="1" customFormat="1" ht="19.899999999999999" customHeight="1">
      <c r="A7" s="4"/>
      <c r="B7" s="153" t="s">
        <v>47</v>
      </c>
      <c r="C7" s="128" t="s">
        <v>319</v>
      </c>
      <c r="D7" s="136"/>
      <c r="E7" s="136"/>
      <c r="F7" s="129">
        <f>$F$6/$I$6*$I7</f>
        <v>44799730.805378541</v>
      </c>
      <c r="G7" s="140">
        <v>135</v>
      </c>
      <c r="H7" s="141">
        <v>300</v>
      </c>
      <c r="I7" s="131">
        <f>G7*H7</f>
        <v>40500</v>
      </c>
      <c r="J7" s="143">
        <f>F7/H7</f>
        <v>149332.43601792847</v>
      </c>
      <c r="K7" s="11"/>
    </row>
    <row r="8" spans="1:256" s="1" customFormat="1" ht="19.899999999999999" customHeight="1">
      <c r="A8" s="4"/>
      <c r="B8" s="153" t="s">
        <v>48</v>
      </c>
      <c r="C8" s="128" t="s">
        <v>385</v>
      </c>
      <c r="D8" s="136"/>
      <c r="E8" s="136"/>
      <c r="F8" s="129">
        <f t="shared" ref="F8:F13" si="1">$F$6/$I$6*$I8</f>
        <v>23395414.976142127</v>
      </c>
      <c r="G8" s="140">
        <v>141</v>
      </c>
      <c r="H8" s="141">
        <v>150</v>
      </c>
      <c r="I8" s="131">
        <f t="shared" ref="I8:I13" si="2">G8*H8</f>
        <v>21150</v>
      </c>
      <c r="J8" s="143">
        <f t="shared" ref="J8:J13" si="3">F8/H8</f>
        <v>155969.43317428086</v>
      </c>
      <c r="K8" s="11"/>
    </row>
    <row r="9" spans="1:256" s="1" customFormat="1" ht="19.899999999999999" customHeight="1">
      <c r="A9" s="4"/>
      <c r="B9" s="153" t="s">
        <v>49</v>
      </c>
      <c r="C9" s="128" t="s">
        <v>424</v>
      </c>
      <c r="D9" s="136"/>
      <c r="E9" s="136"/>
      <c r="F9" s="129">
        <f t="shared" si="1"/>
        <v>0</v>
      </c>
      <c r="G9" s="140">
        <v>132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432</v>
      </c>
      <c r="D10" s="136"/>
      <c r="E10" s="136"/>
      <c r="F10" s="129">
        <f t="shared" si="1"/>
        <v>0</v>
      </c>
      <c r="G10" s="140">
        <v>137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425</v>
      </c>
      <c r="D11" s="136"/>
      <c r="E11" s="136"/>
      <c r="F11" s="129">
        <f t="shared" si="1"/>
        <v>0</v>
      </c>
      <c r="G11" s="140"/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427</v>
      </c>
      <c r="D12" s="136"/>
      <c r="E12" s="136"/>
      <c r="F12" s="129">
        <f t="shared" si="1"/>
        <v>0</v>
      </c>
      <c r="G12" s="140">
        <v>132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" customFormat="1" ht="19.899999999999999" customHeight="1">
      <c r="A13" s="4"/>
      <c r="B13" s="153" t="s">
        <v>53</v>
      </c>
      <c r="C13" s="128" t="s">
        <v>502</v>
      </c>
      <c r="D13" s="136"/>
      <c r="E13" s="136"/>
      <c r="F13" s="129">
        <f t="shared" si="1"/>
        <v>0</v>
      </c>
      <c r="G13" s="140">
        <v>142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256" s="145" customFormat="1" ht="18" customHeight="1">
      <c r="A14" s="144"/>
      <c r="B14" s="196" t="s">
        <v>562</v>
      </c>
      <c r="C14" s="199"/>
      <c r="D14" s="198">
        <v>5660215.3074439606</v>
      </c>
      <c r="E14" s="14">
        <v>2212898.1821162757</v>
      </c>
      <c r="F14" s="14">
        <v>7873113.4895602362</v>
      </c>
      <c r="G14" s="15">
        <f>SUM(G15:G15)</f>
        <v>36</v>
      </c>
      <c r="H14" s="15">
        <f>SUM(H15:H15)</f>
        <v>180</v>
      </c>
      <c r="I14" s="15">
        <f>SUM(I15:I15)</f>
        <v>6480</v>
      </c>
      <c r="J14" s="16">
        <f>F14/H14</f>
        <v>43739.519386445754</v>
      </c>
      <c r="K14" s="144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8" customHeight="1" thickBot="1">
      <c r="A15" s="11"/>
      <c r="B15" s="183" t="s">
        <v>55</v>
      </c>
      <c r="C15" s="12" t="s">
        <v>431</v>
      </c>
      <c r="D15" s="139"/>
      <c r="E15" s="139"/>
      <c r="F15" s="17">
        <f>$F$14/$I$14*$I15</f>
        <v>7873113.4895602372</v>
      </c>
      <c r="G15" s="18">
        <v>36</v>
      </c>
      <c r="H15" s="18">
        <v>180</v>
      </c>
      <c r="I15" s="19">
        <f>G15*H15</f>
        <v>6480</v>
      </c>
      <c r="J15" s="20">
        <f>F15/H15</f>
        <v>43739.519386445761</v>
      </c>
      <c r="K15" s="11"/>
    </row>
    <row r="16" spans="1:256" s="1" customFormat="1" ht="18" customHeight="1">
      <c r="B16" s="142"/>
      <c r="C16" s="2"/>
    </row>
    <row r="18" spans="2:8" s="1" customFormat="1" ht="25.5">
      <c r="B18" s="142"/>
      <c r="C18" s="167" t="s">
        <v>108</v>
      </c>
    </row>
    <row r="19" spans="2:8" s="1" customFormat="1" ht="190.5" customHeight="1">
      <c r="B19" s="142"/>
      <c r="C19" s="168"/>
      <c r="D19" s="169"/>
      <c r="E19" s="169"/>
      <c r="F19" s="169"/>
      <c r="G19" s="169"/>
      <c r="H19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"/>
  <sheetViews>
    <sheetView showGridLines="0" workbookViewId="0">
      <selection activeCell="I12" sqref="I12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74" t="s">
        <v>2</v>
      </c>
      <c r="E4" s="174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563</v>
      </c>
      <c r="B5" s="241"/>
      <c r="C5" s="242"/>
      <c r="D5" s="171">
        <f t="shared" ref="D5:J5" si="0">D6+D9</f>
        <v>27315551.316289768</v>
      </c>
      <c r="E5" s="171">
        <f t="shared" si="0"/>
        <v>34448204.054037414</v>
      </c>
      <c r="F5" s="171">
        <f t="shared" si="0"/>
        <v>61763755.370327182</v>
      </c>
      <c r="G5" s="171">
        <f t="shared" si="0"/>
        <v>318</v>
      </c>
      <c r="H5" s="171">
        <f t="shared" si="0"/>
        <v>630</v>
      </c>
      <c r="I5" s="171">
        <f t="shared" si="0"/>
        <v>69180</v>
      </c>
      <c r="J5" s="171">
        <f t="shared" si="0"/>
        <v>148489.97526145598</v>
      </c>
      <c r="K5" s="172"/>
    </row>
    <row r="6" spans="1:256" s="13" customFormat="1" ht="19.899999999999999" customHeight="1">
      <c r="A6" s="147"/>
      <c r="B6" s="157" t="s">
        <v>568</v>
      </c>
      <c r="C6" s="156"/>
      <c r="D6" s="133">
        <v>26134799.237916291</v>
      </c>
      <c r="E6" s="133">
        <v>32257800.467525549</v>
      </c>
      <c r="F6" s="133">
        <v>58392599.70544184</v>
      </c>
      <c r="G6" s="134">
        <f>SUM(G7:G8)</f>
        <v>282</v>
      </c>
      <c r="H6" s="134">
        <f>SUM(H7:H8)</f>
        <v>450</v>
      </c>
      <c r="I6" s="134">
        <f>SUM(I7:I8)</f>
        <v>62700</v>
      </c>
      <c r="J6" s="135">
        <f>F6/H6</f>
        <v>129761.33267875965</v>
      </c>
      <c r="K6" s="166"/>
    </row>
    <row r="7" spans="1:256" s="1" customFormat="1" ht="19.899999999999999" customHeight="1">
      <c r="A7" s="4"/>
      <c r="B7" s="153" t="s">
        <v>47</v>
      </c>
      <c r="C7" s="128" t="s">
        <v>565</v>
      </c>
      <c r="D7" s="136"/>
      <c r="E7" s="136"/>
      <c r="F7" s="129">
        <f>$F$6/$I$6*$I7</f>
        <v>37997098.37291909</v>
      </c>
      <c r="G7" s="140">
        <v>136</v>
      </c>
      <c r="H7" s="141">
        <v>300</v>
      </c>
      <c r="I7" s="131">
        <f>G7*H7</f>
        <v>40800</v>
      </c>
      <c r="J7" s="143">
        <f>F7/H7</f>
        <v>126656.99457639697</v>
      </c>
      <c r="K7" s="11"/>
    </row>
    <row r="8" spans="1:256" s="1" customFormat="1" ht="19.899999999999999" customHeight="1">
      <c r="A8" s="4"/>
      <c r="B8" s="153" t="s">
        <v>48</v>
      </c>
      <c r="C8" s="128" t="s">
        <v>566</v>
      </c>
      <c r="D8" s="136"/>
      <c r="E8" s="136"/>
      <c r="F8" s="129">
        <f t="shared" ref="F8" si="1">$F$6/$I$6*$I8</f>
        <v>20395501.332522746</v>
      </c>
      <c r="G8" s="140">
        <v>146</v>
      </c>
      <c r="H8" s="141">
        <v>150</v>
      </c>
      <c r="I8" s="131">
        <f t="shared" ref="I8" si="2">G8*H8</f>
        <v>21900</v>
      </c>
      <c r="J8" s="143">
        <f t="shared" ref="J8" si="3">F8/H8</f>
        <v>135970.00888348499</v>
      </c>
      <c r="K8" s="11"/>
    </row>
    <row r="9" spans="1:256" s="145" customFormat="1" ht="18" customHeight="1">
      <c r="A9" s="144"/>
      <c r="B9" s="196" t="s">
        <v>564</v>
      </c>
      <c r="C9" s="199"/>
      <c r="D9" s="198">
        <v>1180752.0783734759</v>
      </c>
      <c r="E9" s="14">
        <v>2190403.5865118671</v>
      </c>
      <c r="F9" s="14">
        <v>3371155.6648853431</v>
      </c>
      <c r="G9" s="15">
        <f>SUM(G10:G10)</f>
        <v>36</v>
      </c>
      <c r="H9" s="15">
        <f>SUM(H10:H10)</f>
        <v>180</v>
      </c>
      <c r="I9" s="15">
        <f>SUM(I10:I10)</f>
        <v>6480</v>
      </c>
      <c r="J9" s="16">
        <f>F9/H9</f>
        <v>18728.64258269635</v>
      </c>
      <c r="K9" s="144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8" customHeight="1" thickBot="1">
      <c r="A10" s="11"/>
      <c r="B10" s="183" t="s">
        <v>49</v>
      </c>
      <c r="C10" s="12" t="s">
        <v>567</v>
      </c>
      <c r="D10" s="139"/>
      <c r="E10" s="139"/>
      <c r="F10" s="17">
        <f>$F$9/$I$9*$I10</f>
        <v>3371155.6648853431</v>
      </c>
      <c r="G10" s="18">
        <v>36</v>
      </c>
      <c r="H10" s="18">
        <v>180</v>
      </c>
      <c r="I10" s="19">
        <f>G10*H10</f>
        <v>6480</v>
      </c>
      <c r="J10" s="20">
        <f>F10/H10</f>
        <v>18728.64258269635</v>
      </c>
      <c r="K10" s="11"/>
    </row>
    <row r="11" spans="1:256" s="1" customFormat="1" ht="18" customHeight="1">
      <c r="B11" s="142"/>
      <c r="C11" s="2"/>
    </row>
    <row r="13" spans="1:256" s="1" customFormat="1" ht="25.5">
      <c r="B13" s="142"/>
      <c r="C13" s="167" t="s">
        <v>108</v>
      </c>
    </row>
    <row r="14" spans="1:256" s="1" customFormat="1" ht="190.5" customHeight="1">
      <c r="B14" s="142"/>
      <c r="C14" s="168"/>
      <c r="D14" s="169"/>
      <c r="E14" s="169"/>
      <c r="F14" s="169"/>
      <c r="G14" s="169"/>
      <c r="H14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G15" sqref="G15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110</v>
      </c>
      <c r="B5" s="241"/>
      <c r="C5" s="242"/>
      <c r="D5" s="171">
        <f t="shared" ref="D5:J5" si="0">D6+D8</f>
        <v>153120681.49432194</v>
      </c>
      <c r="E5" s="171">
        <f t="shared" si="0"/>
        <v>97388511.782076791</v>
      </c>
      <c r="F5" s="171">
        <f t="shared" si="0"/>
        <v>250509193.27639872</v>
      </c>
      <c r="G5" s="171">
        <f t="shared" si="0"/>
        <v>248</v>
      </c>
      <c r="H5" s="171">
        <f t="shared" si="0"/>
        <v>660</v>
      </c>
      <c r="I5" s="171">
        <f t="shared" si="0"/>
        <v>54480</v>
      </c>
      <c r="J5" s="171">
        <f t="shared" si="0"/>
        <v>812191.24073301</v>
      </c>
      <c r="K5" s="172"/>
    </row>
    <row r="6" spans="1:256" s="13" customFormat="1" ht="19.899999999999999" customHeight="1">
      <c r="A6" s="147"/>
      <c r="B6" s="157" t="s">
        <v>111</v>
      </c>
      <c r="C6" s="156"/>
      <c r="D6" s="133">
        <v>127206034.63743369</v>
      </c>
      <c r="E6" s="133">
        <v>82192232.299990669</v>
      </c>
      <c r="F6" s="133">
        <v>209398266.93742436</v>
      </c>
      <c r="G6" s="134">
        <f>SUM(G7:G7)</f>
        <v>138</v>
      </c>
      <c r="H6" s="134">
        <f>SUM(H7:H7)</f>
        <v>300</v>
      </c>
      <c r="I6" s="134">
        <f>SUM(I7:I7)</f>
        <v>41400</v>
      </c>
      <c r="J6" s="135">
        <f>F6/H6</f>
        <v>697994.22312474786</v>
      </c>
      <c r="K6" s="166"/>
    </row>
    <row r="7" spans="1:256" s="1" customFormat="1" ht="19.899999999999999" customHeight="1">
      <c r="A7" s="4"/>
      <c r="B7" s="153" t="s">
        <v>47</v>
      </c>
      <c r="C7" s="128" t="s">
        <v>113</v>
      </c>
      <c r="D7" s="136"/>
      <c r="E7" s="136"/>
      <c r="F7" s="129">
        <f>$F$6/$I$6*$I7</f>
        <v>209398266.93742436</v>
      </c>
      <c r="G7" s="140">
        <v>138</v>
      </c>
      <c r="H7" s="141">
        <v>300</v>
      </c>
      <c r="I7" s="131">
        <f>G7*H7</f>
        <v>41400</v>
      </c>
      <c r="J7" s="143">
        <f>F7/H7</f>
        <v>697994.22312474786</v>
      </c>
      <c r="K7" s="11"/>
    </row>
    <row r="8" spans="1:256" s="145" customFormat="1" ht="18" customHeight="1" thickBot="1">
      <c r="A8" s="144"/>
      <c r="B8" s="157" t="s">
        <v>112</v>
      </c>
      <c r="C8" s="146"/>
      <c r="D8" s="14">
        <v>25914646.856888238</v>
      </c>
      <c r="E8" s="14">
        <v>15196279.482086118</v>
      </c>
      <c r="F8" s="14">
        <v>41110926.338974357</v>
      </c>
      <c r="G8" s="15">
        <f>SUM(G9:G11)</f>
        <v>110</v>
      </c>
      <c r="H8" s="15">
        <f>SUM(H9:H11)</f>
        <v>360</v>
      </c>
      <c r="I8" s="15">
        <f>SUM(I9:I11)</f>
        <v>13080</v>
      </c>
      <c r="J8" s="16">
        <f>F8/H8</f>
        <v>114197.0176082621</v>
      </c>
      <c r="K8" s="144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8" customHeight="1" thickBot="1">
      <c r="A9" s="11"/>
      <c r="B9" s="183" t="s">
        <v>48</v>
      </c>
      <c r="C9" s="12" t="s">
        <v>114</v>
      </c>
      <c r="D9" s="139"/>
      <c r="E9" s="139"/>
      <c r="F9" s="17">
        <f>$F$8/$I$8*$I9</f>
        <v>20366880.938574452</v>
      </c>
      <c r="G9" s="18">
        <v>36</v>
      </c>
      <c r="H9" s="18">
        <v>180</v>
      </c>
      <c r="I9" s="19">
        <f>G9*H9</f>
        <v>6480</v>
      </c>
      <c r="J9" s="20">
        <f>F9/H9</f>
        <v>113149.33854763584</v>
      </c>
      <c r="K9" s="11"/>
    </row>
    <row r="10" spans="1:256" s="1" customFormat="1" ht="18" customHeight="1" thickBot="1">
      <c r="A10" s="11"/>
      <c r="B10" s="183" t="s">
        <v>49</v>
      </c>
      <c r="C10" s="12" t="s">
        <v>115</v>
      </c>
      <c r="D10" s="139"/>
      <c r="E10" s="139"/>
      <c r="F10" s="17">
        <f t="shared" ref="F10:F11" si="1">$F$8/$I$8*$I10</f>
        <v>7166124.7746836031</v>
      </c>
      <c r="G10" s="18">
        <v>38</v>
      </c>
      <c r="H10" s="18">
        <v>60</v>
      </c>
      <c r="I10" s="19">
        <f t="shared" ref="I10:I20" si="2">G10*H10</f>
        <v>2280</v>
      </c>
      <c r="J10" s="20">
        <f t="shared" ref="J10:J20" si="3">F10/H10</f>
        <v>119435.41291139339</v>
      </c>
      <c r="K10" s="11"/>
    </row>
    <row r="11" spans="1:256" s="1" customFormat="1" ht="18" customHeight="1" thickBot="1">
      <c r="A11" s="11"/>
      <c r="B11" s="183" t="s">
        <v>50</v>
      </c>
      <c r="C11" s="12" t="s">
        <v>116</v>
      </c>
      <c r="D11" s="139"/>
      <c r="E11" s="139"/>
      <c r="F11" s="17">
        <f t="shared" si="1"/>
        <v>13577920.625716301</v>
      </c>
      <c r="G11" s="18">
        <v>36</v>
      </c>
      <c r="H11" s="18">
        <v>120</v>
      </c>
      <c r="I11" s="19">
        <f t="shared" si="2"/>
        <v>4320</v>
      </c>
      <c r="J11" s="20">
        <f t="shared" si="3"/>
        <v>113149.33854763584</v>
      </c>
      <c r="K11" s="11"/>
    </row>
    <row r="12" spans="1:256" s="1" customFormat="1" ht="18" customHeight="1" thickBot="1">
      <c r="A12" s="11"/>
      <c r="B12" s="183" t="s">
        <v>51</v>
      </c>
      <c r="C12" s="12" t="s">
        <v>117</v>
      </c>
      <c r="D12" s="138"/>
      <c r="E12" s="138"/>
      <c r="F12" s="17">
        <f t="shared" ref="F12:F20" si="4">$F$6/$I$6*$I12</f>
        <v>0</v>
      </c>
      <c r="G12" s="21"/>
      <c r="H12" s="21"/>
      <c r="I12" s="19">
        <f t="shared" si="2"/>
        <v>0</v>
      </c>
      <c r="J12" s="20" t="e">
        <f t="shared" si="3"/>
        <v>#DIV/0!</v>
      </c>
      <c r="K12" s="11"/>
    </row>
    <row r="13" spans="1:256" s="1" customFormat="1" ht="18" customHeight="1" thickBot="1">
      <c r="A13" s="11"/>
      <c r="B13" s="183" t="s">
        <v>52</v>
      </c>
      <c r="C13" s="12" t="s">
        <v>118</v>
      </c>
      <c r="D13" s="138"/>
      <c r="E13" s="138"/>
      <c r="F13" s="17">
        <f t="shared" si="4"/>
        <v>0</v>
      </c>
      <c r="G13" s="21"/>
      <c r="H13" s="21"/>
      <c r="I13" s="19">
        <f t="shared" si="2"/>
        <v>0</v>
      </c>
      <c r="J13" s="20" t="e">
        <f t="shared" si="3"/>
        <v>#DIV/0!</v>
      </c>
      <c r="K13" s="11"/>
    </row>
    <row r="14" spans="1:256" s="1" customFormat="1" ht="18" customHeight="1" thickBot="1">
      <c r="A14" s="11"/>
      <c r="B14" s="183" t="s">
        <v>53</v>
      </c>
      <c r="C14" s="12" t="s">
        <v>119</v>
      </c>
      <c r="D14" s="138"/>
      <c r="E14" s="138"/>
      <c r="F14" s="17">
        <f t="shared" si="4"/>
        <v>0</v>
      </c>
      <c r="G14" s="21"/>
      <c r="H14" s="21"/>
      <c r="I14" s="19">
        <f t="shared" si="2"/>
        <v>0</v>
      </c>
      <c r="J14" s="20" t="e">
        <f t="shared" si="3"/>
        <v>#DIV/0!</v>
      </c>
      <c r="K14" s="11"/>
    </row>
    <row r="15" spans="1:256" s="1" customFormat="1" ht="18" customHeight="1" thickBot="1">
      <c r="A15" s="11"/>
      <c r="B15" s="183" t="s">
        <v>54</v>
      </c>
      <c r="C15" s="12" t="s">
        <v>120</v>
      </c>
      <c r="D15" s="138"/>
      <c r="E15" s="138"/>
      <c r="F15" s="17">
        <f t="shared" si="4"/>
        <v>0</v>
      </c>
      <c r="G15" s="21"/>
      <c r="H15" s="21"/>
      <c r="I15" s="19">
        <f t="shared" si="2"/>
        <v>0</v>
      </c>
      <c r="J15" s="20" t="e">
        <f t="shared" si="3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121</v>
      </c>
      <c r="D16" s="138"/>
      <c r="E16" s="138"/>
      <c r="F16" s="17">
        <f t="shared" si="4"/>
        <v>0</v>
      </c>
      <c r="G16" s="21"/>
      <c r="H16" s="21"/>
      <c r="I16" s="19">
        <f t="shared" si="2"/>
        <v>0</v>
      </c>
      <c r="J16" s="20" t="e">
        <f t="shared" si="3"/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122</v>
      </c>
      <c r="D17" s="138"/>
      <c r="E17" s="138"/>
      <c r="F17" s="17">
        <f t="shared" si="4"/>
        <v>0</v>
      </c>
      <c r="G17" s="21"/>
      <c r="H17" s="21"/>
      <c r="I17" s="19">
        <f t="shared" si="2"/>
        <v>0</v>
      </c>
      <c r="J17" s="20" t="e">
        <f t="shared" si="3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123</v>
      </c>
      <c r="D18" s="138"/>
      <c r="E18" s="138"/>
      <c r="F18" s="17">
        <f t="shared" si="4"/>
        <v>0</v>
      </c>
      <c r="G18" s="21"/>
      <c r="H18" s="21"/>
      <c r="I18" s="19">
        <f t="shared" si="2"/>
        <v>0</v>
      </c>
      <c r="J18" s="20" t="e">
        <f t="shared" si="3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124</v>
      </c>
      <c r="D19" s="138"/>
      <c r="E19" s="138"/>
      <c r="F19" s="17">
        <f t="shared" si="4"/>
        <v>0</v>
      </c>
      <c r="G19" s="21"/>
      <c r="H19" s="21"/>
      <c r="I19" s="19">
        <f t="shared" si="2"/>
        <v>0</v>
      </c>
      <c r="J19" s="20" t="e">
        <f t="shared" si="3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125</v>
      </c>
      <c r="D20" s="138"/>
      <c r="E20" s="138"/>
      <c r="F20" s="17">
        <f t="shared" si="4"/>
        <v>0</v>
      </c>
      <c r="G20" s="21"/>
      <c r="H20" s="21"/>
      <c r="I20" s="19">
        <f t="shared" si="2"/>
        <v>0</v>
      </c>
      <c r="J20" s="20" t="e">
        <f t="shared" si="3"/>
        <v>#DIV/0!</v>
      </c>
      <c r="K20" s="11"/>
    </row>
    <row r="23" spans="1:11" s="1" customFormat="1" ht="25.5">
      <c r="B23" s="142"/>
      <c r="C23" s="167" t="s">
        <v>108</v>
      </c>
    </row>
    <row r="24" spans="1:11" s="1" customFormat="1" ht="190.5" customHeight="1">
      <c r="B24" s="142"/>
      <c r="C24" s="168"/>
      <c r="D24" s="169"/>
      <c r="E24" s="169"/>
      <c r="F24" s="169"/>
      <c r="G24" s="169"/>
      <c r="H24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H8" sqref="H8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126</v>
      </c>
      <c r="B5" s="241"/>
      <c r="C5" s="242"/>
      <c r="D5" s="171">
        <f t="shared" ref="D5:J5" si="0">D6+D10</f>
        <v>165533593.2365112</v>
      </c>
      <c r="E5" s="171">
        <f t="shared" si="0"/>
        <v>86174735.786322236</v>
      </c>
      <c r="F5" s="171">
        <f t="shared" si="0"/>
        <v>251708329.02283344</v>
      </c>
      <c r="G5" s="171">
        <f t="shared" si="0"/>
        <v>230</v>
      </c>
      <c r="H5" s="171">
        <f t="shared" si="0"/>
        <v>660</v>
      </c>
      <c r="I5" s="171">
        <f t="shared" si="0"/>
        <v>49080</v>
      </c>
      <c r="J5" s="171">
        <f t="shared" si="0"/>
        <v>803672.4624317158</v>
      </c>
      <c r="K5" s="172"/>
    </row>
    <row r="6" spans="1:256" s="13" customFormat="1" ht="19.899999999999999" customHeight="1">
      <c r="A6" s="147"/>
      <c r="B6" s="157" t="s">
        <v>127</v>
      </c>
      <c r="C6" s="156"/>
      <c r="D6" s="133">
        <v>124396221.99281681</v>
      </c>
      <c r="E6" s="133">
        <v>63672565.270104349</v>
      </c>
      <c r="F6" s="133">
        <v>188068787.26292115</v>
      </c>
      <c r="G6" s="134">
        <f>SUM(G7:G9)</f>
        <v>120</v>
      </c>
      <c r="H6" s="134">
        <f>SUM(H7:H9)</f>
        <v>300</v>
      </c>
      <c r="I6" s="134">
        <f>SUM(I7:I9)</f>
        <v>36000</v>
      </c>
      <c r="J6" s="135">
        <f>F6/H6</f>
        <v>626895.95754307054</v>
      </c>
      <c r="K6" s="166"/>
    </row>
    <row r="7" spans="1:256" s="1" customFormat="1" ht="19.899999999999999" customHeight="1">
      <c r="A7" s="4"/>
      <c r="B7" s="153" t="s">
        <v>47</v>
      </c>
      <c r="C7" s="128" t="s">
        <v>129</v>
      </c>
      <c r="D7" s="136"/>
      <c r="E7" s="136"/>
      <c r="F7" s="129">
        <f>$F$6/$I$6*$I7</f>
        <v>188068787.26292115</v>
      </c>
      <c r="G7" s="140">
        <v>120</v>
      </c>
      <c r="H7" s="141">
        <v>300</v>
      </c>
      <c r="I7" s="131">
        <f>G7*H7</f>
        <v>36000</v>
      </c>
      <c r="J7" s="143">
        <f>F7/H7</f>
        <v>626895.95754307054</v>
      </c>
      <c r="K7" s="11"/>
    </row>
    <row r="8" spans="1:256" s="1" customFormat="1" ht="19.899999999999999" customHeight="1">
      <c r="A8" s="4"/>
      <c r="B8" s="153" t="s">
        <v>48</v>
      </c>
      <c r="C8" s="128" t="s">
        <v>130</v>
      </c>
      <c r="D8" s="136"/>
      <c r="E8" s="136"/>
      <c r="F8" s="129">
        <f t="shared" ref="F8:F9" si="1">$F$6/$I$6*$I8</f>
        <v>0</v>
      </c>
      <c r="G8" s="140"/>
      <c r="H8" s="141"/>
      <c r="I8" s="131">
        <f t="shared" ref="I8:I9" si="2">G8*H8</f>
        <v>0</v>
      </c>
      <c r="J8" s="143" t="e">
        <f t="shared" ref="J8:J9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131</v>
      </c>
      <c r="D9" s="136"/>
      <c r="E9" s="136"/>
      <c r="F9" s="129">
        <f t="shared" si="1"/>
        <v>0</v>
      </c>
      <c r="G9" s="140"/>
      <c r="H9" s="141"/>
      <c r="I9" s="131">
        <f t="shared" si="2"/>
        <v>0</v>
      </c>
      <c r="J9" s="143" t="e">
        <f t="shared" si="3"/>
        <v>#DIV/0!</v>
      </c>
      <c r="K9" s="11"/>
    </row>
    <row r="10" spans="1:256" s="145" customFormat="1" ht="18" customHeight="1" thickBot="1">
      <c r="A10" s="144"/>
      <c r="B10" s="157" t="s">
        <v>128</v>
      </c>
      <c r="C10" s="146"/>
      <c r="D10" s="14">
        <v>41137371.243694395</v>
      </c>
      <c r="E10" s="14">
        <v>22502170.516217887</v>
      </c>
      <c r="F10" s="14">
        <v>63639541.759912282</v>
      </c>
      <c r="G10" s="15">
        <f>SUM(G11:G22)</f>
        <v>110</v>
      </c>
      <c r="H10" s="15">
        <f>SUM(H11:H22)</f>
        <v>360</v>
      </c>
      <c r="I10" s="15">
        <f>SUM(I11:I22)</f>
        <v>13080</v>
      </c>
      <c r="J10" s="16">
        <f>F10/H10</f>
        <v>176776.50488864523</v>
      </c>
      <c r="K10" s="144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ht="18" customHeight="1" thickBot="1">
      <c r="A11" s="11"/>
      <c r="B11" s="183" t="s">
        <v>50</v>
      </c>
      <c r="C11" s="12" t="s">
        <v>132</v>
      </c>
      <c r="D11" s="139"/>
      <c r="E11" s="139"/>
      <c r="F11" s="17">
        <f>$F$10/$I$10*$I11</f>
        <v>31527846.376470309</v>
      </c>
      <c r="G11" s="18">
        <v>36</v>
      </c>
      <c r="H11" s="18">
        <v>180</v>
      </c>
      <c r="I11" s="19">
        <f>G11*H11</f>
        <v>6480</v>
      </c>
      <c r="J11" s="20">
        <f>F11/H11</f>
        <v>175154.70209150171</v>
      </c>
      <c r="K11" s="11"/>
    </row>
    <row r="12" spans="1:256" s="1" customFormat="1" ht="18" customHeight="1" thickBot="1">
      <c r="A12" s="11"/>
      <c r="B12" s="183" t="s">
        <v>51</v>
      </c>
      <c r="C12" s="12" t="s">
        <v>133</v>
      </c>
      <c r="D12" s="139"/>
      <c r="E12" s="139"/>
      <c r="F12" s="17">
        <f t="shared" ref="F12:F13" si="4">$F$10/$I$10*$I12</f>
        <v>11093131.132461775</v>
      </c>
      <c r="G12" s="18">
        <v>38</v>
      </c>
      <c r="H12" s="18">
        <v>60</v>
      </c>
      <c r="I12" s="19">
        <f t="shared" ref="I12:I22" si="5">G12*H12</f>
        <v>2280</v>
      </c>
      <c r="J12" s="20">
        <f t="shared" ref="J12:J22" si="6">F12/H12</f>
        <v>184885.51887436293</v>
      </c>
      <c r="K12" s="11"/>
    </row>
    <row r="13" spans="1:256" s="1" customFormat="1" ht="18" customHeight="1" thickBot="1">
      <c r="A13" s="11"/>
      <c r="B13" s="183" t="s">
        <v>52</v>
      </c>
      <c r="C13" s="12" t="s">
        <v>134</v>
      </c>
      <c r="D13" s="139"/>
      <c r="E13" s="139"/>
      <c r="F13" s="17">
        <f t="shared" si="4"/>
        <v>21018564.250980206</v>
      </c>
      <c r="G13" s="18">
        <v>36</v>
      </c>
      <c r="H13" s="18">
        <v>120</v>
      </c>
      <c r="I13" s="19">
        <f t="shared" si="5"/>
        <v>4320</v>
      </c>
      <c r="J13" s="20">
        <f t="shared" si="6"/>
        <v>175154.70209150171</v>
      </c>
      <c r="K13" s="11"/>
    </row>
    <row r="14" spans="1:256" s="1" customFormat="1" ht="18" customHeight="1" thickBot="1">
      <c r="A14" s="11"/>
      <c r="B14" s="183" t="s">
        <v>53</v>
      </c>
      <c r="C14" s="12" t="s">
        <v>135</v>
      </c>
      <c r="D14" s="138"/>
      <c r="E14" s="138"/>
      <c r="F14" s="17">
        <f t="shared" ref="F14:F22" si="7">$F$6/$I$6*$I14</f>
        <v>0</v>
      </c>
      <c r="G14" s="21"/>
      <c r="H14" s="21"/>
      <c r="I14" s="19">
        <f t="shared" si="5"/>
        <v>0</v>
      </c>
      <c r="J14" s="20" t="e">
        <f t="shared" si="6"/>
        <v>#DIV/0!</v>
      </c>
      <c r="K14" s="11"/>
    </row>
    <row r="15" spans="1:256" s="1" customFormat="1" ht="18" customHeight="1" thickBot="1">
      <c r="A15" s="11"/>
      <c r="B15" s="183" t="s">
        <v>54</v>
      </c>
      <c r="C15" s="12" t="s">
        <v>136</v>
      </c>
      <c r="D15" s="138"/>
      <c r="E15" s="138"/>
      <c r="F15" s="17">
        <f t="shared" si="7"/>
        <v>0</v>
      </c>
      <c r="G15" s="21"/>
      <c r="H15" s="21"/>
      <c r="I15" s="19">
        <f t="shared" si="5"/>
        <v>0</v>
      </c>
      <c r="J15" s="20" t="e">
        <f t="shared" si="6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137</v>
      </c>
      <c r="D16" s="138"/>
      <c r="E16" s="138"/>
      <c r="F16" s="17">
        <f t="shared" si="7"/>
        <v>0</v>
      </c>
      <c r="G16" s="21"/>
      <c r="H16" s="21"/>
      <c r="I16" s="19">
        <f t="shared" si="5"/>
        <v>0</v>
      </c>
      <c r="J16" s="20" t="e">
        <f t="shared" si="6"/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138</v>
      </c>
      <c r="D17" s="138"/>
      <c r="E17" s="138"/>
      <c r="F17" s="17">
        <f t="shared" si="7"/>
        <v>0</v>
      </c>
      <c r="G17" s="21"/>
      <c r="H17" s="21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139</v>
      </c>
      <c r="D18" s="138"/>
      <c r="E18" s="138"/>
      <c r="F18" s="17">
        <f t="shared" si="7"/>
        <v>0</v>
      </c>
      <c r="G18" s="21"/>
      <c r="H18" s="21"/>
      <c r="I18" s="19">
        <f t="shared" si="5"/>
        <v>0</v>
      </c>
      <c r="J18" s="20" t="e">
        <f t="shared" si="6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140</v>
      </c>
      <c r="D19" s="138"/>
      <c r="E19" s="138"/>
      <c r="F19" s="17">
        <f t="shared" si="7"/>
        <v>0</v>
      </c>
      <c r="G19" s="21"/>
      <c r="H19" s="21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141</v>
      </c>
      <c r="D20" s="138"/>
      <c r="E20" s="138"/>
      <c r="F20" s="17">
        <f t="shared" si="7"/>
        <v>0</v>
      </c>
      <c r="G20" s="21"/>
      <c r="H20" s="21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142</v>
      </c>
      <c r="D21" s="138"/>
      <c r="E21" s="138"/>
      <c r="F21" s="17">
        <f t="shared" si="7"/>
        <v>0</v>
      </c>
      <c r="G21" s="21"/>
      <c r="H21" s="21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143</v>
      </c>
      <c r="D22" s="138"/>
      <c r="E22" s="138"/>
      <c r="F22" s="17">
        <f t="shared" si="7"/>
        <v>0</v>
      </c>
      <c r="G22" s="21"/>
      <c r="H22" s="21"/>
      <c r="I22" s="19">
        <f t="shared" si="5"/>
        <v>0</v>
      </c>
      <c r="J22" s="20" t="e">
        <f t="shared" si="6"/>
        <v>#DIV/0!</v>
      </c>
      <c r="K22" s="11"/>
    </row>
    <row r="25" spans="1:11" s="1" customFormat="1" ht="25.5">
      <c r="B25" s="142"/>
      <c r="C25" s="167" t="s">
        <v>108</v>
      </c>
    </row>
    <row r="26" spans="1:11" s="1" customFormat="1" ht="190.5" customHeight="1">
      <c r="B26" s="142"/>
      <c r="C26" s="168"/>
      <c r="D26" s="169"/>
      <c r="E26" s="169"/>
      <c r="F26" s="169"/>
      <c r="G26" s="169"/>
      <c r="H26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3"/>
  <sheetViews>
    <sheetView showGridLines="0" tabSelected="1" view="pageBreakPreview" zoomScale="60" zoomScaleNormal="10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7" style="1" customWidth="1"/>
    <col min="7" max="7" width="12.75" style="1" customWidth="1"/>
    <col min="8" max="8" width="12.375" style="1" customWidth="1"/>
    <col min="9" max="9" width="12.25" style="1" customWidth="1"/>
    <col min="10" max="10" width="14.125" style="1" customWidth="1"/>
    <col min="11" max="11" width="41.125" style="1" customWidth="1"/>
    <col min="12" max="256" width="9" style="1" customWidth="1"/>
    <col min="257" max="16384" width="9" style="2"/>
  </cols>
  <sheetData>
    <row r="1" spans="1:11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11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11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11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11" s="173" customFormat="1" ht="19.5">
      <c r="A5" s="240" t="s">
        <v>144</v>
      </c>
      <c r="B5" s="241"/>
      <c r="C5" s="242"/>
      <c r="D5" s="171">
        <f t="shared" ref="D5:J5" si="0">D6+D22</f>
        <v>215198196.14269143</v>
      </c>
      <c r="E5" s="171">
        <f t="shared" si="0"/>
        <v>107190921.17217013</v>
      </c>
      <c r="F5" s="171">
        <f t="shared" si="0"/>
        <v>322389117.3148616</v>
      </c>
      <c r="G5" s="171">
        <f t="shared" si="0"/>
        <v>2137</v>
      </c>
      <c r="H5" s="171">
        <f t="shared" si="0"/>
        <v>660</v>
      </c>
      <c r="I5" s="171">
        <f t="shared" si="0"/>
        <v>55680</v>
      </c>
      <c r="J5" s="171">
        <f t="shared" si="0"/>
        <v>1014807.3395191086</v>
      </c>
      <c r="K5" s="172"/>
    </row>
    <row r="6" spans="1:11" s="13" customFormat="1" ht="19.899999999999999" customHeight="1">
      <c r="A6" s="147"/>
      <c r="B6" s="157" t="s">
        <v>145</v>
      </c>
      <c r="C6" s="156"/>
      <c r="D6" s="133">
        <v>150290415.53248745</v>
      </c>
      <c r="E6" s="133">
        <v>64417209.02759999</v>
      </c>
      <c r="F6" s="133">
        <v>214707624.56008744</v>
      </c>
      <c r="G6" s="134">
        <f>SUM(G7:G21)</f>
        <v>2027</v>
      </c>
      <c r="H6" s="134">
        <f>SUM(H7:H21)</f>
        <v>300</v>
      </c>
      <c r="I6" s="134">
        <f>SUM(I7:I21)</f>
        <v>42600</v>
      </c>
      <c r="J6" s="135">
        <f>F6/H6</f>
        <v>715692.08186695818</v>
      </c>
      <c r="K6" s="166"/>
    </row>
    <row r="7" spans="1:11" s="1" customFormat="1" ht="19.899999999999999" customHeight="1">
      <c r="A7" s="4"/>
      <c r="B7" s="153" t="s">
        <v>47</v>
      </c>
      <c r="C7" s="128" t="s">
        <v>147</v>
      </c>
      <c r="D7" s="136"/>
      <c r="E7" s="136"/>
      <c r="F7" s="129">
        <f>$F$6/$I$6*$I7</f>
        <v>214707624.56008744</v>
      </c>
      <c r="G7" s="140">
        <v>142</v>
      </c>
      <c r="H7" s="141">
        <v>300</v>
      </c>
      <c r="I7" s="131">
        <f>G7*H7</f>
        <v>42600</v>
      </c>
      <c r="J7" s="143">
        <f>F7/H7</f>
        <v>715692.08186695818</v>
      </c>
      <c r="K7" s="11"/>
    </row>
    <row r="8" spans="1:11" s="1" customFormat="1" ht="19.899999999999999" customHeight="1">
      <c r="A8" s="4"/>
      <c r="B8" s="153" t="s">
        <v>48</v>
      </c>
      <c r="C8" s="128" t="s">
        <v>148</v>
      </c>
      <c r="D8" s="136"/>
      <c r="E8" s="136"/>
      <c r="F8" s="129">
        <f t="shared" ref="F8:F21" si="1">$F$6/$I$6*$I8</f>
        <v>0</v>
      </c>
      <c r="G8" s="140">
        <v>134</v>
      </c>
      <c r="H8" s="141"/>
      <c r="I8" s="131">
        <f t="shared" ref="I8:I21" si="2">G8*H8</f>
        <v>0</v>
      </c>
      <c r="J8" s="143" t="e">
        <f t="shared" ref="J8:J21" si="3">F8/H8</f>
        <v>#DIV/0!</v>
      </c>
      <c r="K8" s="11"/>
    </row>
    <row r="9" spans="1:11" s="1" customFormat="1" ht="19.899999999999999" customHeight="1">
      <c r="A9" s="4"/>
      <c r="B9" s="153" t="s">
        <v>49</v>
      </c>
      <c r="C9" s="128" t="s">
        <v>149</v>
      </c>
      <c r="D9" s="136"/>
      <c r="E9" s="136"/>
      <c r="F9" s="129">
        <f t="shared" si="1"/>
        <v>0</v>
      </c>
      <c r="G9" s="140">
        <v>134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11" s="1" customFormat="1" ht="19.899999999999999" customHeight="1">
      <c r="A10" s="4"/>
      <c r="B10" s="153" t="s">
        <v>50</v>
      </c>
      <c r="C10" s="128" t="s">
        <v>569</v>
      </c>
      <c r="D10" s="136"/>
      <c r="E10" s="136"/>
      <c r="F10" s="129">
        <f t="shared" si="1"/>
        <v>0</v>
      </c>
      <c r="G10" s="140">
        <v>133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11" s="1" customFormat="1" ht="19.899999999999999" customHeight="1">
      <c r="A11" s="4"/>
      <c r="B11" s="153" t="s">
        <v>51</v>
      </c>
      <c r="C11" s="128" t="s">
        <v>151</v>
      </c>
      <c r="D11" s="136"/>
      <c r="E11" s="136"/>
      <c r="F11" s="129">
        <f t="shared" si="1"/>
        <v>0</v>
      </c>
      <c r="G11" s="140">
        <v>133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11" s="1" customFormat="1" ht="19.899999999999999" customHeight="1">
      <c r="A12" s="4"/>
      <c r="B12" s="153" t="s">
        <v>52</v>
      </c>
      <c r="C12" s="128" t="s">
        <v>152</v>
      </c>
      <c r="D12" s="136"/>
      <c r="E12" s="136"/>
      <c r="F12" s="129">
        <f t="shared" si="1"/>
        <v>0</v>
      </c>
      <c r="G12" s="140">
        <v>142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11" s="1" customFormat="1" ht="19.899999999999999" customHeight="1">
      <c r="A13" s="4"/>
      <c r="B13" s="153" t="s">
        <v>53</v>
      </c>
      <c r="C13" s="128" t="s">
        <v>153</v>
      </c>
      <c r="D13" s="136"/>
      <c r="E13" s="136"/>
      <c r="F13" s="129">
        <f t="shared" si="1"/>
        <v>0</v>
      </c>
      <c r="G13" s="140">
        <v>133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11" s="1" customFormat="1" ht="19.899999999999999" customHeight="1">
      <c r="A14" s="4"/>
      <c r="B14" s="153" t="s">
        <v>54</v>
      </c>
      <c r="C14" s="128" t="s">
        <v>154</v>
      </c>
      <c r="D14" s="136"/>
      <c r="E14" s="136"/>
      <c r="F14" s="129">
        <f t="shared" si="1"/>
        <v>0</v>
      </c>
      <c r="G14" s="140">
        <v>136</v>
      </c>
      <c r="H14" s="141"/>
      <c r="I14" s="131">
        <f t="shared" si="2"/>
        <v>0</v>
      </c>
      <c r="J14" s="143" t="e">
        <f t="shared" si="3"/>
        <v>#DIV/0!</v>
      </c>
      <c r="K14" s="11"/>
    </row>
    <row r="15" spans="1:11" s="1" customFormat="1" ht="19.899999999999999" customHeight="1">
      <c r="A15" s="4"/>
      <c r="B15" s="153" t="s">
        <v>55</v>
      </c>
      <c r="C15" s="128" t="s">
        <v>155</v>
      </c>
      <c r="D15" s="136"/>
      <c r="E15" s="136"/>
      <c r="F15" s="129">
        <f t="shared" si="1"/>
        <v>0</v>
      </c>
      <c r="G15" s="140">
        <v>137</v>
      </c>
      <c r="H15" s="141"/>
      <c r="I15" s="131">
        <f t="shared" si="2"/>
        <v>0</v>
      </c>
      <c r="J15" s="143" t="e">
        <f t="shared" si="3"/>
        <v>#DIV/0!</v>
      </c>
      <c r="K15" s="11"/>
    </row>
    <row r="16" spans="1:11" s="1" customFormat="1" ht="19.899999999999999" customHeight="1">
      <c r="A16" s="4"/>
      <c r="B16" s="153" t="s">
        <v>56</v>
      </c>
      <c r="C16" s="128" t="s">
        <v>156</v>
      </c>
      <c r="D16" s="136"/>
      <c r="E16" s="136"/>
      <c r="F16" s="129">
        <f t="shared" si="1"/>
        <v>0</v>
      </c>
      <c r="G16" s="140">
        <v>133</v>
      </c>
      <c r="H16" s="141"/>
      <c r="I16" s="131">
        <f t="shared" si="2"/>
        <v>0</v>
      </c>
      <c r="J16" s="143" t="e">
        <f t="shared" si="3"/>
        <v>#DIV/0!</v>
      </c>
      <c r="K16" s="11"/>
    </row>
    <row r="17" spans="1:256" s="1" customFormat="1" ht="19.899999999999999" customHeight="1">
      <c r="A17" s="4"/>
      <c r="B17" s="153" t="s">
        <v>57</v>
      </c>
      <c r="C17" s="128" t="s">
        <v>157</v>
      </c>
      <c r="D17" s="136"/>
      <c r="E17" s="136"/>
      <c r="F17" s="129">
        <f t="shared" si="1"/>
        <v>0</v>
      </c>
      <c r="G17" s="140">
        <v>133</v>
      </c>
      <c r="H17" s="141"/>
      <c r="I17" s="131">
        <f t="shared" si="2"/>
        <v>0</v>
      </c>
      <c r="J17" s="143" t="e">
        <f t="shared" si="3"/>
        <v>#DIV/0!</v>
      </c>
      <c r="K17" s="11"/>
    </row>
    <row r="18" spans="1:256" s="1" customFormat="1" ht="19.899999999999999" customHeight="1">
      <c r="A18" s="4"/>
      <c r="B18" s="153" t="s">
        <v>58</v>
      </c>
      <c r="C18" s="128" t="s">
        <v>158</v>
      </c>
      <c r="D18" s="136"/>
      <c r="E18" s="136"/>
      <c r="F18" s="129">
        <f t="shared" si="1"/>
        <v>0</v>
      </c>
      <c r="G18" s="140">
        <v>139</v>
      </c>
      <c r="H18" s="141"/>
      <c r="I18" s="131">
        <f t="shared" si="2"/>
        <v>0</v>
      </c>
      <c r="J18" s="143" t="e">
        <f t="shared" si="3"/>
        <v>#DIV/0!</v>
      </c>
      <c r="K18" s="11"/>
    </row>
    <row r="19" spans="1:256" s="1" customFormat="1" ht="19.899999999999999" customHeight="1">
      <c r="A19" s="4"/>
      <c r="B19" s="153" t="s">
        <v>59</v>
      </c>
      <c r="C19" s="128" t="s">
        <v>159</v>
      </c>
      <c r="D19" s="136"/>
      <c r="E19" s="136"/>
      <c r="F19" s="129">
        <f t="shared" si="1"/>
        <v>0</v>
      </c>
      <c r="G19" s="140">
        <v>134</v>
      </c>
      <c r="H19" s="141"/>
      <c r="I19" s="131">
        <f t="shared" si="2"/>
        <v>0</v>
      </c>
      <c r="J19" s="143" t="e">
        <f t="shared" si="3"/>
        <v>#DIV/0!</v>
      </c>
      <c r="K19" s="11"/>
    </row>
    <row r="20" spans="1:256" s="1" customFormat="1" ht="19.899999999999999" customHeight="1">
      <c r="A20" s="4"/>
      <c r="B20" s="153" t="s">
        <v>60</v>
      </c>
      <c r="C20" s="128" t="s">
        <v>160</v>
      </c>
      <c r="D20" s="136"/>
      <c r="E20" s="136"/>
      <c r="F20" s="129">
        <f t="shared" si="1"/>
        <v>0</v>
      </c>
      <c r="G20" s="140">
        <v>134</v>
      </c>
      <c r="H20" s="141"/>
      <c r="I20" s="131">
        <f t="shared" si="2"/>
        <v>0</v>
      </c>
      <c r="J20" s="143" t="e">
        <f t="shared" si="3"/>
        <v>#DIV/0!</v>
      </c>
      <c r="K20" s="11"/>
    </row>
    <row r="21" spans="1:256" s="1" customFormat="1" ht="19.899999999999999" customHeight="1">
      <c r="A21" s="4"/>
      <c r="B21" s="153" t="s">
        <v>61</v>
      </c>
      <c r="C21" s="128" t="s">
        <v>161</v>
      </c>
      <c r="D21" s="136"/>
      <c r="E21" s="136"/>
      <c r="F21" s="129">
        <f t="shared" si="1"/>
        <v>0</v>
      </c>
      <c r="G21" s="140">
        <v>130</v>
      </c>
      <c r="H21" s="141"/>
      <c r="I21" s="131">
        <f t="shared" si="2"/>
        <v>0</v>
      </c>
      <c r="J21" s="143" t="e">
        <f t="shared" si="3"/>
        <v>#DIV/0!</v>
      </c>
      <c r="K21" s="11"/>
    </row>
    <row r="22" spans="1:256" s="145" customFormat="1" ht="18" customHeight="1" thickBot="1">
      <c r="A22" s="144"/>
      <c r="B22" s="157" t="s">
        <v>146</v>
      </c>
      <c r="C22" s="146"/>
      <c r="D22" s="14">
        <v>64907780.610203996</v>
      </c>
      <c r="E22" s="14">
        <v>42773712.144570142</v>
      </c>
      <c r="F22" s="14">
        <v>107681492.75477414</v>
      </c>
      <c r="G22" s="15">
        <f>SUM(G23:G49)</f>
        <v>110</v>
      </c>
      <c r="H22" s="15">
        <f>SUM(H23:H49)</f>
        <v>360</v>
      </c>
      <c r="I22" s="15">
        <f>SUM(I23:I49)</f>
        <v>13080</v>
      </c>
      <c r="J22" s="16">
        <f>F22/H22</f>
        <v>299115.25765215041</v>
      </c>
      <c r="K22" s="144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18" customHeight="1" thickBot="1">
      <c r="A23" s="11"/>
      <c r="B23" s="183" t="s">
        <v>62</v>
      </c>
      <c r="C23" s="12" t="s">
        <v>162</v>
      </c>
      <c r="D23" s="139"/>
      <c r="E23" s="139"/>
      <c r="F23" s="17">
        <f>$F$22/$I$22*$I23</f>
        <v>53346794.575759664</v>
      </c>
      <c r="G23" s="18">
        <v>36</v>
      </c>
      <c r="H23" s="18">
        <v>180</v>
      </c>
      <c r="I23" s="19">
        <f>G23*H23</f>
        <v>6480</v>
      </c>
      <c r="J23" s="20">
        <f>F23/H23</f>
        <v>296371.08097644255</v>
      </c>
      <c r="K23" s="11"/>
    </row>
    <row r="24" spans="1:256" s="1" customFormat="1" ht="18" customHeight="1" thickBot="1">
      <c r="A24" s="11"/>
      <c r="B24" s="183" t="s">
        <v>63</v>
      </c>
      <c r="C24" s="12" t="s">
        <v>163</v>
      </c>
      <c r="D24" s="139"/>
      <c r="E24" s="139"/>
      <c r="F24" s="17">
        <f t="shared" ref="F24:F25" si="4">$F$22/$I$22*$I24</f>
        <v>18770168.461841363</v>
      </c>
      <c r="G24" s="18">
        <v>38</v>
      </c>
      <c r="H24" s="18">
        <v>60</v>
      </c>
      <c r="I24" s="19">
        <f t="shared" ref="I24:I49" si="5">G24*H24</f>
        <v>2280</v>
      </c>
      <c r="J24" s="20">
        <f t="shared" ref="J24:J49" si="6">F24/H24</f>
        <v>312836.14103068941</v>
      </c>
      <c r="K24" s="11"/>
    </row>
    <row r="25" spans="1:256" s="1" customFormat="1" ht="18" customHeight="1" thickBot="1">
      <c r="A25" s="11"/>
      <c r="B25" s="183" t="s">
        <v>64</v>
      </c>
      <c r="C25" s="12" t="s">
        <v>150</v>
      </c>
      <c r="D25" s="139"/>
      <c r="E25" s="139"/>
      <c r="F25" s="17">
        <f t="shared" si="4"/>
        <v>35564529.717173107</v>
      </c>
      <c r="G25" s="18">
        <v>36</v>
      </c>
      <c r="H25" s="18">
        <v>120</v>
      </c>
      <c r="I25" s="19">
        <f t="shared" si="5"/>
        <v>4320</v>
      </c>
      <c r="J25" s="20">
        <f t="shared" si="6"/>
        <v>296371.08097644255</v>
      </c>
      <c r="K25" s="11"/>
    </row>
    <row r="26" spans="1:256" s="1" customFormat="1" ht="18" customHeight="1" thickBot="1">
      <c r="A26" s="11"/>
      <c r="B26" s="183" t="s">
        <v>65</v>
      </c>
      <c r="C26" s="12" t="s">
        <v>164</v>
      </c>
      <c r="D26" s="138"/>
      <c r="E26" s="138"/>
      <c r="F26" s="17">
        <f t="shared" ref="F26:F49" si="7">$F$6/$I$6*$I26</f>
        <v>0</v>
      </c>
      <c r="G26" s="21"/>
      <c r="H26" s="21"/>
      <c r="I26" s="19">
        <f t="shared" si="5"/>
        <v>0</v>
      </c>
      <c r="J26" s="20" t="e">
        <f t="shared" si="6"/>
        <v>#DIV/0!</v>
      </c>
      <c r="K26" s="11"/>
    </row>
    <row r="27" spans="1:256" s="1" customFormat="1" ht="18" customHeight="1" thickBot="1">
      <c r="A27" s="11"/>
      <c r="B27" s="183" t="s">
        <v>66</v>
      </c>
      <c r="C27" s="12" t="s">
        <v>165</v>
      </c>
      <c r="D27" s="138"/>
      <c r="E27" s="138"/>
      <c r="F27" s="17">
        <f t="shared" si="7"/>
        <v>0</v>
      </c>
      <c r="G27" s="21"/>
      <c r="H27" s="21"/>
      <c r="I27" s="19">
        <f t="shared" si="5"/>
        <v>0</v>
      </c>
      <c r="J27" s="20" t="e">
        <f t="shared" si="6"/>
        <v>#DIV/0!</v>
      </c>
      <c r="K27" s="11"/>
    </row>
    <row r="28" spans="1:256" s="1" customFormat="1" ht="18" customHeight="1" thickBot="1">
      <c r="A28" s="11"/>
      <c r="B28" s="183" t="s">
        <v>67</v>
      </c>
      <c r="C28" s="12" t="s">
        <v>166</v>
      </c>
      <c r="D28" s="138"/>
      <c r="E28" s="138"/>
      <c r="F28" s="17">
        <f t="shared" si="7"/>
        <v>0</v>
      </c>
      <c r="G28" s="21"/>
      <c r="H28" s="21"/>
      <c r="I28" s="19">
        <f t="shared" si="5"/>
        <v>0</v>
      </c>
      <c r="J28" s="20" t="e">
        <f t="shared" si="6"/>
        <v>#DIV/0!</v>
      </c>
      <c r="K28" s="11"/>
    </row>
    <row r="29" spans="1:256" s="1" customFormat="1" ht="18" customHeight="1" thickBot="1">
      <c r="A29" s="11"/>
      <c r="B29" s="183" t="s">
        <v>68</v>
      </c>
      <c r="C29" s="12" t="s">
        <v>167</v>
      </c>
      <c r="D29" s="138"/>
      <c r="E29" s="138"/>
      <c r="F29" s="17">
        <f t="shared" si="7"/>
        <v>0</v>
      </c>
      <c r="G29" s="21"/>
      <c r="H29" s="21"/>
      <c r="I29" s="19">
        <f t="shared" si="5"/>
        <v>0</v>
      </c>
      <c r="J29" s="20" t="e">
        <f t="shared" si="6"/>
        <v>#DIV/0!</v>
      </c>
      <c r="K29" s="11"/>
    </row>
    <row r="30" spans="1:256" s="1" customFormat="1" ht="18" customHeight="1" thickBot="1">
      <c r="A30" s="11"/>
      <c r="B30" s="183" t="s">
        <v>69</v>
      </c>
      <c r="C30" s="12" t="s">
        <v>168</v>
      </c>
      <c r="D30" s="138"/>
      <c r="E30" s="138"/>
      <c r="F30" s="17">
        <f t="shared" si="7"/>
        <v>0</v>
      </c>
      <c r="G30" s="21"/>
      <c r="H30" s="21"/>
      <c r="I30" s="19">
        <f t="shared" si="5"/>
        <v>0</v>
      </c>
      <c r="J30" s="20" t="e">
        <f t="shared" si="6"/>
        <v>#DIV/0!</v>
      </c>
      <c r="K30" s="11"/>
    </row>
    <row r="31" spans="1:256" s="1" customFormat="1" ht="18" customHeight="1" thickBot="1">
      <c r="A31" s="11"/>
      <c r="B31" s="183" t="s">
        <v>70</v>
      </c>
      <c r="C31" s="12" t="s">
        <v>169</v>
      </c>
      <c r="D31" s="138"/>
      <c r="E31" s="138"/>
      <c r="F31" s="17">
        <f t="shared" si="7"/>
        <v>0</v>
      </c>
      <c r="G31" s="21"/>
      <c r="H31" s="21"/>
      <c r="I31" s="19">
        <f t="shared" si="5"/>
        <v>0</v>
      </c>
      <c r="J31" s="20" t="e">
        <f t="shared" si="6"/>
        <v>#DIV/0!</v>
      </c>
      <c r="K31" s="11"/>
    </row>
    <row r="32" spans="1:256" s="1" customFormat="1" ht="18" customHeight="1" thickBot="1">
      <c r="A32" s="11"/>
      <c r="B32" s="183" t="s">
        <v>71</v>
      </c>
      <c r="C32" s="12" t="s">
        <v>170</v>
      </c>
      <c r="D32" s="138"/>
      <c r="E32" s="138"/>
      <c r="F32" s="17">
        <f t="shared" si="7"/>
        <v>0</v>
      </c>
      <c r="G32" s="21"/>
      <c r="H32" s="21"/>
      <c r="I32" s="19">
        <f t="shared" si="5"/>
        <v>0</v>
      </c>
      <c r="J32" s="20" t="e">
        <f t="shared" si="6"/>
        <v>#DIV/0!</v>
      </c>
      <c r="K32" s="11"/>
    </row>
    <row r="33" spans="1:11" s="1" customFormat="1" ht="18" customHeight="1" thickBot="1">
      <c r="A33" s="11"/>
      <c r="B33" s="183" t="s">
        <v>72</v>
      </c>
      <c r="C33" s="12" t="s">
        <v>171</v>
      </c>
      <c r="D33" s="138"/>
      <c r="E33" s="138"/>
      <c r="F33" s="17">
        <f t="shared" si="7"/>
        <v>0</v>
      </c>
      <c r="G33" s="21"/>
      <c r="H33" s="21"/>
      <c r="I33" s="19">
        <f t="shared" si="5"/>
        <v>0</v>
      </c>
      <c r="J33" s="20" t="e">
        <f t="shared" si="6"/>
        <v>#DIV/0!</v>
      </c>
      <c r="K33" s="11"/>
    </row>
    <row r="34" spans="1:11" s="1" customFormat="1" ht="18" customHeight="1" thickBot="1">
      <c r="A34" s="11"/>
      <c r="B34" s="183" t="s">
        <v>73</v>
      </c>
      <c r="C34" s="12" t="s">
        <v>172</v>
      </c>
      <c r="D34" s="138"/>
      <c r="E34" s="138"/>
      <c r="F34" s="17">
        <f t="shared" si="7"/>
        <v>0</v>
      </c>
      <c r="G34" s="21"/>
      <c r="H34" s="21"/>
      <c r="I34" s="19">
        <f t="shared" si="5"/>
        <v>0</v>
      </c>
      <c r="J34" s="20" t="e">
        <f t="shared" si="6"/>
        <v>#DIV/0!</v>
      </c>
      <c r="K34" s="11"/>
    </row>
    <row r="35" spans="1:11" s="1" customFormat="1" ht="18" customHeight="1" thickBot="1">
      <c r="A35" s="11"/>
      <c r="B35" s="183" t="s">
        <v>188</v>
      </c>
      <c r="C35" s="12" t="s">
        <v>173</v>
      </c>
      <c r="D35" s="138"/>
      <c r="E35" s="138"/>
      <c r="F35" s="17">
        <f t="shared" si="7"/>
        <v>0</v>
      </c>
      <c r="G35" s="21"/>
      <c r="H35" s="21"/>
      <c r="I35" s="19">
        <f t="shared" si="5"/>
        <v>0</v>
      </c>
      <c r="J35" s="20" t="e">
        <f t="shared" si="6"/>
        <v>#DIV/0!</v>
      </c>
      <c r="K35" s="11"/>
    </row>
    <row r="36" spans="1:11" s="1" customFormat="1" ht="18" customHeight="1" thickBot="1">
      <c r="A36" s="11"/>
      <c r="B36" s="183" t="s">
        <v>189</v>
      </c>
      <c r="C36" s="12" t="s">
        <v>174</v>
      </c>
      <c r="D36" s="138"/>
      <c r="E36" s="138"/>
      <c r="F36" s="17">
        <f t="shared" si="7"/>
        <v>0</v>
      </c>
      <c r="G36" s="21"/>
      <c r="H36" s="21"/>
      <c r="I36" s="19">
        <f t="shared" si="5"/>
        <v>0</v>
      </c>
      <c r="J36" s="20" t="e">
        <f t="shared" si="6"/>
        <v>#DIV/0!</v>
      </c>
      <c r="K36" s="11"/>
    </row>
    <row r="37" spans="1:11" s="1" customFormat="1" ht="18" customHeight="1" thickBot="1">
      <c r="A37" s="11"/>
      <c r="B37" s="183" t="s">
        <v>190</v>
      </c>
      <c r="C37" s="12" t="s">
        <v>175</v>
      </c>
      <c r="D37" s="138"/>
      <c r="E37" s="138"/>
      <c r="F37" s="17">
        <f t="shared" si="7"/>
        <v>0</v>
      </c>
      <c r="G37" s="21"/>
      <c r="H37" s="21"/>
      <c r="I37" s="19">
        <f t="shared" si="5"/>
        <v>0</v>
      </c>
      <c r="J37" s="20" t="e">
        <f t="shared" si="6"/>
        <v>#DIV/0!</v>
      </c>
      <c r="K37" s="11"/>
    </row>
    <row r="38" spans="1:11" s="1" customFormat="1" ht="18" customHeight="1">
      <c r="A38" s="158"/>
      <c r="B38" s="200" t="s">
        <v>191</v>
      </c>
      <c r="C38" s="160" t="s">
        <v>176</v>
      </c>
      <c r="D38" s="161"/>
      <c r="E38" s="161"/>
      <c r="F38" s="191">
        <f t="shared" si="7"/>
        <v>0</v>
      </c>
      <c r="G38" s="163"/>
      <c r="H38" s="163"/>
      <c r="I38" s="192">
        <f t="shared" si="5"/>
        <v>0</v>
      </c>
      <c r="J38" s="193" t="e">
        <f t="shared" si="6"/>
        <v>#DIV/0!</v>
      </c>
      <c r="K38" s="158"/>
    </row>
    <row r="39" spans="1:11" s="1" customFormat="1" ht="18" customHeight="1">
      <c r="A39" s="11"/>
      <c r="B39" s="183" t="s">
        <v>192</v>
      </c>
      <c r="C39" s="128" t="s">
        <v>177</v>
      </c>
      <c r="D39" s="138"/>
      <c r="E39" s="138"/>
      <c r="F39" s="191">
        <f t="shared" si="7"/>
        <v>0</v>
      </c>
      <c r="G39" s="21"/>
      <c r="H39" s="21"/>
      <c r="I39" s="192">
        <f t="shared" si="5"/>
        <v>0</v>
      </c>
      <c r="J39" s="193" t="e">
        <f t="shared" si="6"/>
        <v>#DIV/0!</v>
      </c>
      <c r="K39" s="11"/>
    </row>
    <row r="40" spans="1:11" s="1" customFormat="1" ht="18" customHeight="1">
      <c r="A40" s="11"/>
      <c r="B40" s="183" t="s">
        <v>193</v>
      </c>
      <c r="C40" s="128" t="s">
        <v>178</v>
      </c>
      <c r="D40" s="138"/>
      <c r="E40" s="138"/>
      <c r="F40" s="191">
        <f t="shared" si="7"/>
        <v>0</v>
      </c>
      <c r="G40" s="21"/>
      <c r="H40" s="21"/>
      <c r="I40" s="192">
        <f t="shared" si="5"/>
        <v>0</v>
      </c>
      <c r="J40" s="193" t="e">
        <f t="shared" si="6"/>
        <v>#DIV/0!</v>
      </c>
      <c r="K40" s="11"/>
    </row>
    <row r="41" spans="1:11" s="1" customFormat="1" ht="18" customHeight="1">
      <c r="A41" s="11"/>
      <c r="B41" s="183" t="s">
        <v>194</v>
      </c>
      <c r="C41" s="128" t="s">
        <v>179</v>
      </c>
      <c r="D41" s="138"/>
      <c r="E41" s="138"/>
      <c r="F41" s="191">
        <f t="shared" si="7"/>
        <v>0</v>
      </c>
      <c r="G41" s="21"/>
      <c r="H41" s="21"/>
      <c r="I41" s="192">
        <f t="shared" si="5"/>
        <v>0</v>
      </c>
      <c r="J41" s="193" t="e">
        <f t="shared" si="6"/>
        <v>#DIV/0!</v>
      </c>
      <c r="K41" s="11"/>
    </row>
    <row r="42" spans="1:11" s="1" customFormat="1" ht="18" customHeight="1">
      <c r="A42" s="11"/>
      <c r="B42" s="183" t="s">
        <v>195</v>
      </c>
      <c r="C42" s="128" t="s">
        <v>180</v>
      </c>
      <c r="D42" s="138"/>
      <c r="E42" s="138"/>
      <c r="F42" s="191">
        <f t="shared" si="7"/>
        <v>0</v>
      </c>
      <c r="G42" s="21"/>
      <c r="H42" s="21"/>
      <c r="I42" s="192">
        <f t="shared" si="5"/>
        <v>0</v>
      </c>
      <c r="J42" s="193" t="e">
        <f t="shared" si="6"/>
        <v>#DIV/0!</v>
      </c>
      <c r="K42" s="11"/>
    </row>
    <row r="43" spans="1:11" s="1" customFormat="1" ht="18" customHeight="1">
      <c r="A43" s="11"/>
      <c r="B43" s="183" t="s">
        <v>196</v>
      </c>
      <c r="C43" s="128" t="s">
        <v>181</v>
      </c>
      <c r="D43" s="138"/>
      <c r="E43" s="138"/>
      <c r="F43" s="191">
        <f t="shared" si="7"/>
        <v>0</v>
      </c>
      <c r="G43" s="21"/>
      <c r="H43" s="21"/>
      <c r="I43" s="192">
        <f t="shared" si="5"/>
        <v>0</v>
      </c>
      <c r="J43" s="193" t="e">
        <f t="shared" si="6"/>
        <v>#DIV/0!</v>
      </c>
      <c r="K43" s="11"/>
    </row>
    <row r="44" spans="1:11" s="1" customFormat="1" ht="18" customHeight="1">
      <c r="A44" s="11"/>
      <c r="B44" s="183" t="s">
        <v>197</v>
      </c>
      <c r="C44" s="128" t="s">
        <v>182</v>
      </c>
      <c r="D44" s="138"/>
      <c r="E44" s="138"/>
      <c r="F44" s="191">
        <f t="shared" si="7"/>
        <v>0</v>
      </c>
      <c r="G44" s="21"/>
      <c r="H44" s="21"/>
      <c r="I44" s="192">
        <f t="shared" si="5"/>
        <v>0</v>
      </c>
      <c r="J44" s="193" t="e">
        <f t="shared" si="6"/>
        <v>#DIV/0!</v>
      </c>
      <c r="K44" s="11"/>
    </row>
    <row r="45" spans="1:11" s="1" customFormat="1" ht="18" customHeight="1">
      <c r="A45" s="11"/>
      <c r="B45" s="183" t="s">
        <v>198</v>
      </c>
      <c r="C45" s="128" t="s">
        <v>183</v>
      </c>
      <c r="D45" s="138"/>
      <c r="E45" s="138"/>
      <c r="F45" s="191">
        <f t="shared" si="7"/>
        <v>0</v>
      </c>
      <c r="G45" s="21"/>
      <c r="H45" s="21"/>
      <c r="I45" s="192">
        <f t="shared" si="5"/>
        <v>0</v>
      </c>
      <c r="J45" s="193" t="e">
        <f t="shared" si="6"/>
        <v>#DIV/0!</v>
      </c>
      <c r="K45" s="11"/>
    </row>
    <row r="46" spans="1:11" s="1" customFormat="1" ht="18" customHeight="1">
      <c r="A46" s="11"/>
      <c r="B46" s="183" t="s">
        <v>199</v>
      </c>
      <c r="C46" s="128" t="s">
        <v>184</v>
      </c>
      <c r="D46" s="138"/>
      <c r="E46" s="138"/>
      <c r="F46" s="191">
        <f t="shared" si="7"/>
        <v>0</v>
      </c>
      <c r="G46" s="21"/>
      <c r="H46" s="21"/>
      <c r="I46" s="192">
        <f t="shared" si="5"/>
        <v>0</v>
      </c>
      <c r="J46" s="193" t="e">
        <f t="shared" si="6"/>
        <v>#DIV/0!</v>
      </c>
      <c r="K46" s="11"/>
    </row>
    <row r="47" spans="1:11" s="1" customFormat="1" ht="18" customHeight="1">
      <c r="A47" s="11"/>
      <c r="B47" s="183" t="s">
        <v>200</v>
      </c>
      <c r="C47" s="128" t="s">
        <v>185</v>
      </c>
      <c r="D47" s="138"/>
      <c r="E47" s="138"/>
      <c r="F47" s="191">
        <f t="shared" si="7"/>
        <v>0</v>
      </c>
      <c r="G47" s="21"/>
      <c r="H47" s="21"/>
      <c r="I47" s="192">
        <f t="shared" si="5"/>
        <v>0</v>
      </c>
      <c r="J47" s="193" t="e">
        <f t="shared" si="6"/>
        <v>#DIV/0!</v>
      </c>
      <c r="K47" s="11"/>
    </row>
    <row r="48" spans="1:11" s="1" customFormat="1" ht="18" customHeight="1">
      <c r="A48" s="11"/>
      <c r="B48" s="183" t="s">
        <v>201</v>
      </c>
      <c r="C48" s="128" t="s">
        <v>186</v>
      </c>
      <c r="D48" s="138"/>
      <c r="E48" s="138"/>
      <c r="F48" s="191">
        <f t="shared" si="7"/>
        <v>0</v>
      </c>
      <c r="G48" s="21"/>
      <c r="H48" s="21"/>
      <c r="I48" s="192">
        <f t="shared" si="5"/>
        <v>0</v>
      </c>
      <c r="J48" s="193" t="e">
        <f t="shared" si="6"/>
        <v>#DIV/0!</v>
      </c>
      <c r="K48" s="11"/>
    </row>
    <row r="49" spans="1:11" s="1" customFormat="1" ht="18" customHeight="1">
      <c r="A49" s="11"/>
      <c r="B49" s="183" t="s">
        <v>202</v>
      </c>
      <c r="C49" s="128" t="s">
        <v>187</v>
      </c>
      <c r="D49" s="138"/>
      <c r="E49" s="138"/>
      <c r="F49" s="191">
        <f t="shared" si="7"/>
        <v>0</v>
      </c>
      <c r="G49" s="21"/>
      <c r="H49" s="21"/>
      <c r="I49" s="192">
        <f t="shared" si="5"/>
        <v>0</v>
      </c>
      <c r="J49" s="193" t="e">
        <f t="shared" si="6"/>
        <v>#DIV/0!</v>
      </c>
      <c r="K49" s="11"/>
    </row>
    <row r="50" spans="1:11" ht="18" customHeight="1">
      <c r="C50" s="2"/>
    </row>
    <row r="52" spans="1:11" s="1" customFormat="1" ht="25.5">
      <c r="B52" s="142"/>
      <c r="C52" s="167" t="s">
        <v>108</v>
      </c>
    </row>
    <row r="53" spans="1:11" s="1" customFormat="1" ht="190.5" customHeight="1">
      <c r="B53" s="142"/>
      <c r="C53" s="168"/>
      <c r="D53" s="169"/>
      <c r="E53" s="169"/>
      <c r="F53" s="169"/>
      <c r="G53" s="169"/>
      <c r="H53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44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1"/>
  <sheetViews>
    <sheetView showGridLines="0" workbookViewId="0">
      <selection activeCell="H7" sqref="H7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11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11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11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11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11" s="173" customFormat="1" ht="19.5">
      <c r="A5" s="240" t="s">
        <v>203</v>
      </c>
      <c r="B5" s="241"/>
      <c r="C5" s="242"/>
      <c r="D5" s="171">
        <f t="shared" ref="D5:J5" si="0">D6+D23</f>
        <v>690493995.06842256</v>
      </c>
      <c r="E5" s="171">
        <f t="shared" si="0"/>
        <v>279131372.67430174</v>
      </c>
      <c r="F5" s="171">
        <f t="shared" si="0"/>
        <v>969625367.74272418</v>
      </c>
      <c r="G5" s="171">
        <f t="shared" si="0"/>
        <v>2464</v>
      </c>
      <c r="H5" s="171">
        <f t="shared" si="0"/>
        <v>660</v>
      </c>
      <c r="I5" s="171">
        <f t="shared" si="0"/>
        <v>49080</v>
      </c>
      <c r="J5" s="171">
        <f t="shared" si="0"/>
        <v>3074722.8483176986</v>
      </c>
      <c r="K5" s="172"/>
    </row>
    <row r="6" spans="1:11" s="13" customFormat="1" ht="19.899999999999999" customHeight="1">
      <c r="A6" s="147"/>
      <c r="B6" s="157" t="s">
        <v>204</v>
      </c>
      <c r="C6" s="156"/>
      <c r="D6" s="133">
        <v>488235724.80520266</v>
      </c>
      <c r="E6" s="133">
        <v>198138563.45303327</v>
      </c>
      <c r="F6" s="133">
        <v>686374288.25823593</v>
      </c>
      <c r="G6" s="134">
        <f>SUM(G7:G22)</f>
        <v>2354</v>
      </c>
      <c r="H6" s="134">
        <f>SUM(H7:H22)</f>
        <v>300</v>
      </c>
      <c r="I6" s="134">
        <f>SUM(I7:I22)</f>
        <v>36000</v>
      </c>
      <c r="J6" s="135">
        <f>F6/H6</f>
        <v>2287914.29419412</v>
      </c>
      <c r="K6" s="166"/>
    </row>
    <row r="7" spans="1:11" s="1" customFormat="1" ht="19.899999999999999" customHeight="1">
      <c r="A7" s="4"/>
      <c r="B7" s="153" t="s">
        <v>47</v>
      </c>
      <c r="C7" s="128" t="s">
        <v>206</v>
      </c>
      <c r="D7" s="136"/>
      <c r="E7" s="136"/>
      <c r="F7" s="129">
        <f>$F$6/$I$6*$I7</f>
        <v>686374288.25823593</v>
      </c>
      <c r="G7" s="140">
        <v>120</v>
      </c>
      <c r="H7" s="141">
        <v>300</v>
      </c>
      <c r="I7" s="131">
        <f>G7*H7</f>
        <v>36000</v>
      </c>
      <c r="J7" s="143">
        <f>F7/H7</f>
        <v>2287914.29419412</v>
      </c>
      <c r="K7" s="11"/>
    </row>
    <row r="8" spans="1:11" s="1" customFormat="1" ht="19.899999999999999" customHeight="1">
      <c r="A8" s="4"/>
      <c r="B8" s="153" t="s">
        <v>48</v>
      </c>
      <c r="C8" s="128" t="s">
        <v>207</v>
      </c>
      <c r="D8" s="136"/>
      <c r="E8" s="136"/>
      <c r="F8" s="129">
        <f t="shared" ref="F8:F22" si="1">$F$6/$I$6*$I8</f>
        <v>0</v>
      </c>
      <c r="G8" s="140">
        <v>152</v>
      </c>
      <c r="H8" s="141"/>
      <c r="I8" s="131">
        <f t="shared" ref="I8:I22" si="2">G8*H8</f>
        <v>0</v>
      </c>
      <c r="J8" s="143" t="e">
        <f t="shared" ref="J8:J22" si="3">F8/H8</f>
        <v>#DIV/0!</v>
      </c>
      <c r="K8" s="11"/>
    </row>
    <row r="9" spans="1:11" s="1" customFormat="1" ht="19.899999999999999" customHeight="1">
      <c r="A9" s="4"/>
      <c r="B9" s="153" t="s">
        <v>49</v>
      </c>
      <c r="C9" s="128" t="s">
        <v>208</v>
      </c>
      <c r="D9" s="136"/>
      <c r="E9" s="136"/>
      <c r="F9" s="129">
        <f t="shared" si="1"/>
        <v>0</v>
      </c>
      <c r="G9" s="140">
        <v>148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11" s="1" customFormat="1" ht="19.899999999999999" customHeight="1">
      <c r="A10" s="4"/>
      <c r="B10" s="153" t="s">
        <v>50</v>
      </c>
      <c r="C10" s="128" t="s">
        <v>209</v>
      </c>
      <c r="D10" s="136"/>
      <c r="E10" s="136"/>
      <c r="F10" s="129">
        <f t="shared" si="1"/>
        <v>0</v>
      </c>
      <c r="G10" s="140">
        <v>149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11" s="1" customFormat="1" ht="19.899999999999999" customHeight="1">
      <c r="A11" s="4"/>
      <c r="B11" s="153" t="s">
        <v>51</v>
      </c>
      <c r="C11" s="128" t="s">
        <v>210</v>
      </c>
      <c r="D11" s="136"/>
      <c r="E11" s="136"/>
      <c r="F11" s="129">
        <f t="shared" si="1"/>
        <v>0</v>
      </c>
      <c r="G11" s="140">
        <v>149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11" s="1" customFormat="1" ht="19.899999999999999" customHeight="1">
      <c r="A12" s="4"/>
      <c r="B12" s="153" t="s">
        <v>52</v>
      </c>
      <c r="C12" s="128" t="s">
        <v>211</v>
      </c>
      <c r="D12" s="136"/>
      <c r="E12" s="136"/>
      <c r="F12" s="129">
        <f t="shared" si="1"/>
        <v>0</v>
      </c>
      <c r="G12" s="140">
        <v>143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11" s="1" customFormat="1" ht="19.899999999999999" customHeight="1">
      <c r="A13" s="4"/>
      <c r="B13" s="153" t="s">
        <v>53</v>
      </c>
      <c r="C13" s="128" t="s">
        <v>212</v>
      </c>
      <c r="D13" s="136"/>
      <c r="E13" s="136"/>
      <c r="F13" s="129">
        <f t="shared" si="1"/>
        <v>0</v>
      </c>
      <c r="G13" s="140">
        <v>150</v>
      </c>
      <c r="H13" s="141"/>
      <c r="I13" s="131">
        <f t="shared" si="2"/>
        <v>0</v>
      </c>
      <c r="J13" s="143" t="e">
        <f t="shared" si="3"/>
        <v>#DIV/0!</v>
      </c>
      <c r="K13" s="11"/>
    </row>
    <row r="14" spans="1:11" s="1" customFormat="1" ht="19.899999999999999" customHeight="1">
      <c r="A14" s="4"/>
      <c r="B14" s="153" t="s">
        <v>54</v>
      </c>
      <c r="C14" s="128" t="s">
        <v>213</v>
      </c>
      <c r="D14" s="136"/>
      <c r="E14" s="136"/>
      <c r="F14" s="129">
        <f t="shared" si="1"/>
        <v>0</v>
      </c>
      <c r="G14" s="140">
        <v>150</v>
      </c>
      <c r="H14" s="141"/>
      <c r="I14" s="131">
        <f t="shared" si="2"/>
        <v>0</v>
      </c>
      <c r="J14" s="143" t="e">
        <f t="shared" si="3"/>
        <v>#DIV/0!</v>
      </c>
      <c r="K14" s="11"/>
    </row>
    <row r="15" spans="1:11" s="1" customFormat="1" ht="19.899999999999999" customHeight="1">
      <c r="A15" s="4"/>
      <c r="B15" s="153" t="s">
        <v>55</v>
      </c>
      <c r="C15" s="128" t="s">
        <v>214</v>
      </c>
      <c r="D15" s="136"/>
      <c r="E15" s="136"/>
      <c r="F15" s="129">
        <f t="shared" si="1"/>
        <v>0</v>
      </c>
      <c r="G15" s="140">
        <v>149</v>
      </c>
      <c r="H15" s="141"/>
      <c r="I15" s="131">
        <f t="shared" si="2"/>
        <v>0</v>
      </c>
      <c r="J15" s="143" t="e">
        <f t="shared" si="3"/>
        <v>#DIV/0!</v>
      </c>
      <c r="K15" s="11"/>
    </row>
    <row r="16" spans="1:11" s="1" customFormat="1" ht="19.899999999999999" customHeight="1">
      <c r="A16" s="4"/>
      <c r="B16" s="153" t="s">
        <v>56</v>
      </c>
      <c r="C16" s="128" t="s">
        <v>215</v>
      </c>
      <c r="D16" s="136"/>
      <c r="E16" s="136"/>
      <c r="F16" s="129">
        <f t="shared" si="1"/>
        <v>0</v>
      </c>
      <c r="G16" s="140">
        <v>149</v>
      </c>
      <c r="H16" s="141"/>
      <c r="I16" s="131">
        <f t="shared" si="2"/>
        <v>0</v>
      </c>
      <c r="J16" s="143" t="e">
        <f t="shared" si="3"/>
        <v>#DIV/0!</v>
      </c>
      <c r="K16" s="11"/>
    </row>
    <row r="17" spans="1:256" s="1" customFormat="1" ht="19.899999999999999" customHeight="1">
      <c r="A17" s="4"/>
      <c r="B17" s="153" t="s">
        <v>57</v>
      </c>
      <c r="C17" s="128" t="s">
        <v>216</v>
      </c>
      <c r="D17" s="136"/>
      <c r="E17" s="136"/>
      <c r="F17" s="129">
        <f t="shared" si="1"/>
        <v>0</v>
      </c>
      <c r="G17" s="140">
        <v>145</v>
      </c>
      <c r="H17" s="141"/>
      <c r="I17" s="131">
        <f t="shared" si="2"/>
        <v>0</v>
      </c>
      <c r="J17" s="143" t="e">
        <f t="shared" si="3"/>
        <v>#DIV/0!</v>
      </c>
      <c r="K17" s="11"/>
    </row>
    <row r="18" spans="1:256" s="1" customFormat="1" ht="19.899999999999999" customHeight="1">
      <c r="A18" s="4"/>
      <c r="B18" s="153" t="s">
        <v>58</v>
      </c>
      <c r="C18" s="128" t="s">
        <v>217</v>
      </c>
      <c r="D18" s="136"/>
      <c r="E18" s="136"/>
      <c r="F18" s="129">
        <f t="shared" si="1"/>
        <v>0</v>
      </c>
      <c r="G18" s="140">
        <v>160</v>
      </c>
      <c r="H18" s="141"/>
      <c r="I18" s="131">
        <f t="shared" si="2"/>
        <v>0</v>
      </c>
      <c r="J18" s="143" t="e">
        <f t="shared" si="3"/>
        <v>#DIV/0!</v>
      </c>
      <c r="K18" s="11"/>
    </row>
    <row r="19" spans="1:256" s="1" customFormat="1" ht="19.899999999999999" customHeight="1">
      <c r="A19" s="4"/>
      <c r="B19" s="153" t="s">
        <v>59</v>
      </c>
      <c r="C19" s="128" t="s">
        <v>218</v>
      </c>
      <c r="D19" s="136"/>
      <c r="E19" s="136"/>
      <c r="F19" s="129">
        <f t="shared" si="1"/>
        <v>0</v>
      </c>
      <c r="G19" s="140">
        <v>148</v>
      </c>
      <c r="H19" s="141"/>
      <c r="I19" s="131">
        <f t="shared" si="2"/>
        <v>0</v>
      </c>
      <c r="J19" s="143" t="e">
        <f t="shared" si="3"/>
        <v>#DIV/0!</v>
      </c>
      <c r="K19" s="11"/>
    </row>
    <row r="20" spans="1:256" s="1" customFormat="1" ht="19.899999999999999" customHeight="1">
      <c r="A20" s="4"/>
      <c r="B20" s="153" t="s">
        <v>60</v>
      </c>
      <c r="C20" s="128" t="s">
        <v>219</v>
      </c>
      <c r="D20" s="136"/>
      <c r="E20" s="136"/>
      <c r="F20" s="129">
        <f t="shared" si="1"/>
        <v>0</v>
      </c>
      <c r="G20" s="140">
        <v>145</v>
      </c>
      <c r="H20" s="141"/>
      <c r="I20" s="131">
        <f t="shared" si="2"/>
        <v>0</v>
      </c>
      <c r="J20" s="143" t="e">
        <f t="shared" si="3"/>
        <v>#DIV/0!</v>
      </c>
      <c r="K20" s="11"/>
    </row>
    <row r="21" spans="1:256" s="1" customFormat="1" ht="19.899999999999999" customHeight="1">
      <c r="A21" s="4"/>
      <c r="B21" s="153" t="s">
        <v>61</v>
      </c>
      <c r="C21" s="128" t="s">
        <v>220</v>
      </c>
      <c r="D21" s="136"/>
      <c r="E21" s="136"/>
      <c r="F21" s="129">
        <f t="shared" si="1"/>
        <v>0</v>
      </c>
      <c r="G21" s="140">
        <v>153</v>
      </c>
      <c r="H21" s="141"/>
      <c r="I21" s="131">
        <f t="shared" si="2"/>
        <v>0</v>
      </c>
      <c r="J21" s="143" t="e">
        <f t="shared" si="3"/>
        <v>#DIV/0!</v>
      </c>
      <c r="K21" s="11"/>
    </row>
    <row r="22" spans="1:256" s="1" customFormat="1" ht="19.899999999999999" customHeight="1">
      <c r="A22" s="4"/>
      <c r="B22" s="183" t="s">
        <v>62</v>
      </c>
      <c r="C22" s="184" t="s">
        <v>221</v>
      </c>
      <c r="D22" s="136"/>
      <c r="E22" s="136"/>
      <c r="F22" s="129">
        <f t="shared" si="1"/>
        <v>0</v>
      </c>
      <c r="G22" s="140">
        <v>144</v>
      </c>
      <c r="H22" s="141"/>
      <c r="I22" s="131">
        <f t="shared" si="2"/>
        <v>0</v>
      </c>
      <c r="J22" s="143" t="e">
        <f t="shared" si="3"/>
        <v>#DIV/0!</v>
      </c>
      <c r="K22" s="11"/>
    </row>
    <row r="23" spans="1:256" s="145" customFormat="1" ht="18" customHeight="1" thickBot="1">
      <c r="A23" s="144"/>
      <c r="B23" s="157" t="s">
        <v>205</v>
      </c>
      <c r="C23" s="146"/>
      <c r="D23" s="14">
        <v>202258270.26321983</v>
      </c>
      <c r="E23" s="14">
        <v>80992809.221268475</v>
      </c>
      <c r="F23" s="14">
        <v>283251079.48448831</v>
      </c>
      <c r="G23" s="15">
        <f>SUM(G24:G57)</f>
        <v>110</v>
      </c>
      <c r="H23" s="15">
        <f>SUM(H24:H57)</f>
        <v>360</v>
      </c>
      <c r="I23" s="15">
        <f>SUM(I24:I57)</f>
        <v>13080</v>
      </c>
      <c r="J23" s="16">
        <f>F23/H23</f>
        <v>786808.55412357859</v>
      </c>
      <c r="K23" s="144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ht="18" customHeight="1" thickBot="1">
      <c r="A24" s="11"/>
      <c r="B24" s="183" t="s">
        <v>63</v>
      </c>
      <c r="C24" s="12" t="s">
        <v>230</v>
      </c>
      <c r="D24" s="139"/>
      <c r="E24" s="139"/>
      <c r="F24" s="17">
        <f>$F$23/$I$23*$I24</f>
        <v>140326222.86387494</v>
      </c>
      <c r="G24" s="18">
        <v>36</v>
      </c>
      <c r="H24" s="18">
        <v>180</v>
      </c>
      <c r="I24" s="19">
        <f>G24*H24</f>
        <v>6480</v>
      </c>
      <c r="J24" s="20">
        <f>F24/H24</f>
        <v>779590.1270215275</v>
      </c>
      <c r="K24" s="11"/>
    </row>
    <row r="25" spans="1:256" s="1" customFormat="1" ht="18" customHeight="1" thickBot="1">
      <c r="A25" s="11"/>
      <c r="B25" s="183" t="s">
        <v>64</v>
      </c>
      <c r="C25" s="12" t="s">
        <v>231</v>
      </c>
      <c r="D25" s="139"/>
      <c r="E25" s="139"/>
      <c r="F25" s="17">
        <f t="shared" ref="F25:F26" si="4">$F$23/$I$23*$I25</f>
        <v>49374041.378030077</v>
      </c>
      <c r="G25" s="18">
        <v>38</v>
      </c>
      <c r="H25" s="18">
        <v>60</v>
      </c>
      <c r="I25" s="19">
        <f t="shared" ref="I25:I50" si="5">G25*H25</f>
        <v>2280</v>
      </c>
      <c r="J25" s="20">
        <f t="shared" ref="J25:J57" si="6">F25/H25</f>
        <v>822900.68963383464</v>
      </c>
      <c r="K25" s="11"/>
    </row>
    <row r="26" spans="1:256" s="1" customFormat="1" ht="18" customHeight="1" thickBot="1">
      <c r="A26" s="11"/>
      <c r="B26" s="183" t="s">
        <v>65</v>
      </c>
      <c r="C26" s="12" t="s">
        <v>232</v>
      </c>
      <c r="D26" s="139"/>
      <c r="E26" s="139"/>
      <c r="F26" s="17">
        <f t="shared" si="4"/>
        <v>93550815.242583305</v>
      </c>
      <c r="G26" s="18">
        <v>36</v>
      </c>
      <c r="H26" s="18">
        <v>120</v>
      </c>
      <c r="I26" s="19">
        <f t="shared" si="5"/>
        <v>4320</v>
      </c>
      <c r="J26" s="20">
        <f t="shared" si="6"/>
        <v>779590.1270215275</v>
      </c>
      <c r="K26" s="11"/>
    </row>
    <row r="27" spans="1:256" s="1" customFormat="1" ht="18" customHeight="1" thickBot="1">
      <c r="A27" s="11"/>
      <c r="B27" s="183" t="s">
        <v>66</v>
      </c>
      <c r="C27" s="12" t="s">
        <v>233</v>
      </c>
      <c r="D27" s="138"/>
      <c r="E27" s="138"/>
      <c r="F27" s="17">
        <f t="shared" ref="F27:F57" si="7">$F$6/$I$6*$I27</f>
        <v>0</v>
      </c>
      <c r="G27" s="21"/>
      <c r="H27" s="21"/>
      <c r="I27" s="19">
        <f t="shared" si="5"/>
        <v>0</v>
      </c>
      <c r="J27" s="20" t="e">
        <f t="shared" si="6"/>
        <v>#DIV/0!</v>
      </c>
      <c r="K27" s="11"/>
    </row>
    <row r="28" spans="1:256" s="1" customFormat="1" ht="18" customHeight="1" thickBot="1">
      <c r="A28" s="11"/>
      <c r="B28" s="183" t="s">
        <v>67</v>
      </c>
      <c r="C28" s="12" t="s">
        <v>234</v>
      </c>
      <c r="D28" s="138"/>
      <c r="E28" s="138"/>
      <c r="F28" s="17">
        <f t="shared" si="7"/>
        <v>0</v>
      </c>
      <c r="G28" s="21"/>
      <c r="H28" s="21"/>
      <c r="I28" s="19">
        <f t="shared" si="5"/>
        <v>0</v>
      </c>
      <c r="J28" s="20" t="e">
        <f t="shared" si="6"/>
        <v>#DIV/0!</v>
      </c>
      <c r="K28" s="11"/>
    </row>
    <row r="29" spans="1:256" s="1" customFormat="1" ht="18" customHeight="1" thickBot="1">
      <c r="A29" s="11"/>
      <c r="B29" s="183" t="s">
        <v>68</v>
      </c>
      <c r="C29" s="12" t="s">
        <v>235</v>
      </c>
      <c r="D29" s="138"/>
      <c r="E29" s="138"/>
      <c r="F29" s="17">
        <f t="shared" si="7"/>
        <v>0</v>
      </c>
      <c r="G29" s="21"/>
      <c r="H29" s="21"/>
      <c r="I29" s="19">
        <f t="shared" si="5"/>
        <v>0</v>
      </c>
      <c r="J29" s="20" t="e">
        <f t="shared" si="6"/>
        <v>#DIV/0!</v>
      </c>
      <c r="K29" s="11"/>
    </row>
    <row r="30" spans="1:256" s="1" customFormat="1" ht="18" customHeight="1" thickBot="1">
      <c r="A30" s="11"/>
      <c r="B30" s="183" t="s">
        <v>69</v>
      </c>
      <c r="C30" s="12" t="s">
        <v>236</v>
      </c>
      <c r="D30" s="138"/>
      <c r="E30" s="138"/>
      <c r="F30" s="17">
        <f t="shared" si="7"/>
        <v>0</v>
      </c>
      <c r="G30" s="21"/>
      <c r="H30" s="21"/>
      <c r="I30" s="19">
        <f t="shared" si="5"/>
        <v>0</v>
      </c>
      <c r="J30" s="20" t="e">
        <f t="shared" si="6"/>
        <v>#DIV/0!</v>
      </c>
      <c r="K30" s="11"/>
    </row>
    <row r="31" spans="1:256" s="1" customFormat="1" ht="18" customHeight="1" thickBot="1">
      <c r="A31" s="11"/>
      <c r="B31" s="183" t="s">
        <v>70</v>
      </c>
      <c r="C31" s="12" t="s">
        <v>237</v>
      </c>
      <c r="D31" s="138"/>
      <c r="E31" s="138"/>
      <c r="F31" s="17">
        <f t="shared" si="7"/>
        <v>0</v>
      </c>
      <c r="G31" s="21"/>
      <c r="H31" s="21"/>
      <c r="I31" s="19">
        <f t="shared" si="5"/>
        <v>0</v>
      </c>
      <c r="J31" s="20" t="e">
        <f t="shared" si="6"/>
        <v>#DIV/0!</v>
      </c>
      <c r="K31" s="11"/>
    </row>
    <row r="32" spans="1:256" s="1" customFormat="1" ht="18" customHeight="1" thickBot="1">
      <c r="A32" s="11"/>
      <c r="B32" s="183" t="s">
        <v>71</v>
      </c>
      <c r="C32" s="12" t="s">
        <v>238</v>
      </c>
      <c r="D32" s="138"/>
      <c r="E32" s="138"/>
      <c r="F32" s="17">
        <f t="shared" si="7"/>
        <v>0</v>
      </c>
      <c r="G32" s="21"/>
      <c r="H32" s="21"/>
      <c r="I32" s="19">
        <f t="shared" si="5"/>
        <v>0</v>
      </c>
      <c r="J32" s="20" t="e">
        <f t="shared" si="6"/>
        <v>#DIV/0!</v>
      </c>
      <c r="K32" s="11"/>
    </row>
    <row r="33" spans="1:11" s="1" customFormat="1" ht="18" customHeight="1" thickBot="1">
      <c r="A33" s="11"/>
      <c r="B33" s="183" t="s">
        <v>72</v>
      </c>
      <c r="C33" s="12" t="s">
        <v>239</v>
      </c>
      <c r="D33" s="138"/>
      <c r="E33" s="138"/>
      <c r="F33" s="17">
        <f t="shared" si="7"/>
        <v>0</v>
      </c>
      <c r="G33" s="21"/>
      <c r="H33" s="21"/>
      <c r="I33" s="19">
        <f t="shared" si="5"/>
        <v>0</v>
      </c>
      <c r="J33" s="20" t="e">
        <f t="shared" si="6"/>
        <v>#DIV/0!</v>
      </c>
      <c r="K33" s="11"/>
    </row>
    <row r="34" spans="1:11" s="1" customFormat="1" ht="18" customHeight="1" thickBot="1">
      <c r="A34" s="11"/>
      <c r="B34" s="183" t="s">
        <v>73</v>
      </c>
      <c r="C34" s="12" t="s">
        <v>240</v>
      </c>
      <c r="D34" s="138"/>
      <c r="E34" s="138"/>
      <c r="F34" s="17">
        <f t="shared" si="7"/>
        <v>0</v>
      </c>
      <c r="G34" s="21"/>
      <c r="H34" s="21"/>
      <c r="I34" s="19">
        <f t="shared" si="5"/>
        <v>0</v>
      </c>
      <c r="J34" s="20" t="e">
        <f t="shared" si="6"/>
        <v>#DIV/0!</v>
      </c>
      <c r="K34" s="11"/>
    </row>
    <row r="35" spans="1:11" s="1" customFormat="1" ht="18" customHeight="1" thickBot="1">
      <c r="A35" s="11"/>
      <c r="B35" s="183" t="s">
        <v>188</v>
      </c>
      <c r="C35" s="12" t="s">
        <v>241</v>
      </c>
      <c r="D35" s="138"/>
      <c r="E35" s="138"/>
      <c r="F35" s="17">
        <f t="shared" si="7"/>
        <v>0</v>
      </c>
      <c r="G35" s="21"/>
      <c r="H35" s="21"/>
      <c r="I35" s="19">
        <f t="shared" si="5"/>
        <v>0</v>
      </c>
      <c r="J35" s="20" t="e">
        <f t="shared" si="6"/>
        <v>#DIV/0!</v>
      </c>
      <c r="K35" s="11"/>
    </row>
    <row r="36" spans="1:11" s="1" customFormat="1" ht="18" customHeight="1" thickBot="1">
      <c r="A36" s="11"/>
      <c r="B36" s="183" t="s">
        <v>189</v>
      </c>
      <c r="C36" s="12" t="s">
        <v>242</v>
      </c>
      <c r="D36" s="138"/>
      <c r="E36" s="138"/>
      <c r="F36" s="17">
        <f t="shared" si="7"/>
        <v>0</v>
      </c>
      <c r="G36" s="21"/>
      <c r="H36" s="21"/>
      <c r="I36" s="19">
        <f t="shared" si="5"/>
        <v>0</v>
      </c>
      <c r="J36" s="20" t="e">
        <f t="shared" si="6"/>
        <v>#DIV/0!</v>
      </c>
      <c r="K36" s="11"/>
    </row>
    <row r="37" spans="1:11" s="1" customFormat="1" ht="18" customHeight="1" thickBot="1">
      <c r="A37" s="11"/>
      <c r="B37" s="183" t="s">
        <v>190</v>
      </c>
      <c r="C37" s="12" t="s">
        <v>243</v>
      </c>
      <c r="D37" s="138"/>
      <c r="E37" s="138"/>
      <c r="F37" s="17">
        <f t="shared" si="7"/>
        <v>0</v>
      </c>
      <c r="G37" s="21"/>
      <c r="H37" s="21"/>
      <c r="I37" s="19">
        <f t="shared" si="5"/>
        <v>0</v>
      </c>
      <c r="J37" s="20" t="e">
        <f t="shared" si="6"/>
        <v>#DIV/0!</v>
      </c>
      <c r="K37" s="11"/>
    </row>
    <row r="38" spans="1:11" s="1" customFormat="1" ht="18" customHeight="1" thickBot="1">
      <c r="A38" s="11"/>
      <c r="B38" s="183" t="s">
        <v>191</v>
      </c>
      <c r="C38" s="12" t="s">
        <v>244</v>
      </c>
      <c r="D38" s="138"/>
      <c r="E38" s="138"/>
      <c r="F38" s="17">
        <f t="shared" si="7"/>
        <v>0</v>
      </c>
      <c r="G38" s="21"/>
      <c r="H38" s="21"/>
      <c r="I38" s="19">
        <f t="shared" si="5"/>
        <v>0</v>
      </c>
      <c r="J38" s="20" t="e">
        <f t="shared" si="6"/>
        <v>#DIV/0!</v>
      </c>
      <c r="K38" s="11"/>
    </row>
    <row r="39" spans="1:11" s="1" customFormat="1" ht="18" customHeight="1">
      <c r="A39" s="158"/>
      <c r="B39" s="183" t="s">
        <v>192</v>
      </c>
      <c r="C39" s="160" t="s">
        <v>245</v>
      </c>
      <c r="D39" s="161"/>
      <c r="E39" s="161"/>
      <c r="F39" s="191">
        <f t="shared" si="7"/>
        <v>0</v>
      </c>
      <c r="G39" s="163"/>
      <c r="H39" s="163"/>
      <c r="I39" s="192">
        <f t="shared" si="5"/>
        <v>0</v>
      </c>
      <c r="J39" s="193" t="e">
        <f t="shared" si="6"/>
        <v>#DIV/0!</v>
      </c>
      <c r="K39" s="158"/>
    </row>
    <row r="40" spans="1:11" s="1" customFormat="1" ht="18" customHeight="1">
      <c r="A40" s="11"/>
      <c r="B40" s="183" t="s">
        <v>193</v>
      </c>
      <c r="C40" s="128" t="s">
        <v>246</v>
      </c>
      <c r="D40" s="138"/>
      <c r="E40" s="138"/>
      <c r="F40" s="191">
        <f t="shared" si="7"/>
        <v>0</v>
      </c>
      <c r="G40" s="21"/>
      <c r="H40" s="21"/>
      <c r="I40" s="192">
        <f t="shared" si="5"/>
        <v>0</v>
      </c>
      <c r="J40" s="193" t="e">
        <f t="shared" si="6"/>
        <v>#DIV/0!</v>
      </c>
      <c r="K40" s="11"/>
    </row>
    <row r="41" spans="1:11" s="1" customFormat="1" ht="18" customHeight="1">
      <c r="A41" s="11"/>
      <c r="B41" s="183" t="s">
        <v>194</v>
      </c>
      <c r="C41" s="128" t="s">
        <v>247</v>
      </c>
      <c r="D41" s="138"/>
      <c r="E41" s="138"/>
      <c r="F41" s="191">
        <f t="shared" si="7"/>
        <v>0</v>
      </c>
      <c r="G41" s="21"/>
      <c r="H41" s="21"/>
      <c r="I41" s="192">
        <f t="shared" si="5"/>
        <v>0</v>
      </c>
      <c r="J41" s="193" t="e">
        <f t="shared" si="6"/>
        <v>#DIV/0!</v>
      </c>
      <c r="K41" s="11"/>
    </row>
    <row r="42" spans="1:11" s="1" customFormat="1" ht="18" customHeight="1">
      <c r="A42" s="11"/>
      <c r="B42" s="183" t="s">
        <v>195</v>
      </c>
      <c r="C42" s="128" t="s">
        <v>248</v>
      </c>
      <c r="D42" s="138"/>
      <c r="E42" s="138"/>
      <c r="F42" s="191">
        <f t="shared" si="7"/>
        <v>0</v>
      </c>
      <c r="G42" s="21"/>
      <c r="H42" s="21"/>
      <c r="I42" s="192">
        <f t="shared" si="5"/>
        <v>0</v>
      </c>
      <c r="J42" s="193" t="e">
        <f t="shared" si="6"/>
        <v>#DIV/0!</v>
      </c>
      <c r="K42" s="11"/>
    </row>
    <row r="43" spans="1:11" s="1" customFormat="1" ht="18" customHeight="1">
      <c r="A43" s="11"/>
      <c r="B43" s="183" t="s">
        <v>196</v>
      </c>
      <c r="C43" s="128" t="s">
        <v>249</v>
      </c>
      <c r="D43" s="138"/>
      <c r="E43" s="138"/>
      <c r="F43" s="191">
        <f t="shared" si="7"/>
        <v>0</v>
      </c>
      <c r="G43" s="21"/>
      <c r="H43" s="21"/>
      <c r="I43" s="192">
        <f t="shared" si="5"/>
        <v>0</v>
      </c>
      <c r="J43" s="193" t="e">
        <f t="shared" si="6"/>
        <v>#DIV/0!</v>
      </c>
      <c r="K43" s="11"/>
    </row>
    <row r="44" spans="1:11" s="1" customFormat="1" ht="18" customHeight="1">
      <c r="A44" s="11"/>
      <c r="B44" s="183" t="s">
        <v>197</v>
      </c>
      <c r="C44" s="128" t="s">
        <v>250</v>
      </c>
      <c r="D44" s="138"/>
      <c r="E44" s="138"/>
      <c r="F44" s="191">
        <f t="shared" si="7"/>
        <v>0</v>
      </c>
      <c r="G44" s="21"/>
      <c r="H44" s="21"/>
      <c r="I44" s="192">
        <f t="shared" si="5"/>
        <v>0</v>
      </c>
      <c r="J44" s="193" t="e">
        <f t="shared" si="6"/>
        <v>#DIV/0!</v>
      </c>
      <c r="K44" s="11"/>
    </row>
    <row r="45" spans="1:11" s="1" customFormat="1" ht="18" customHeight="1">
      <c r="A45" s="11"/>
      <c r="B45" s="183" t="s">
        <v>198</v>
      </c>
      <c r="C45" s="128" t="s">
        <v>251</v>
      </c>
      <c r="D45" s="138"/>
      <c r="E45" s="138"/>
      <c r="F45" s="191">
        <f t="shared" si="7"/>
        <v>0</v>
      </c>
      <c r="G45" s="21"/>
      <c r="H45" s="21"/>
      <c r="I45" s="192">
        <f t="shared" si="5"/>
        <v>0</v>
      </c>
      <c r="J45" s="193" t="e">
        <f t="shared" si="6"/>
        <v>#DIV/0!</v>
      </c>
      <c r="K45" s="11"/>
    </row>
    <row r="46" spans="1:11" s="1" customFormat="1" ht="18" customHeight="1">
      <c r="A46" s="11"/>
      <c r="B46" s="183" t="s">
        <v>199</v>
      </c>
      <c r="C46" s="128" t="s">
        <v>252</v>
      </c>
      <c r="D46" s="138"/>
      <c r="E46" s="138"/>
      <c r="F46" s="191">
        <f t="shared" si="7"/>
        <v>0</v>
      </c>
      <c r="G46" s="21"/>
      <c r="H46" s="21"/>
      <c r="I46" s="192">
        <f t="shared" si="5"/>
        <v>0</v>
      </c>
      <c r="J46" s="193" t="e">
        <f t="shared" si="6"/>
        <v>#DIV/0!</v>
      </c>
      <c r="K46" s="11"/>
    </row>
    <row r="47" spans="1:11" s="1" customFormat="1" ht="18" customHeight="1">
      <c r="A47" s="11"/>
      <c r="B47" s="183" t="s">
        <v>200</v>
      </c>
      <c r="C47" s="128" t="s">
        <v>253</v>
      </c>
      <c r="D47" s="138"/>
      <c r="E47" s="138"/>
      <c r="F47" s="191">
        <f t="shared" si="7"/>
        <v>0</v>
      </c>
      <c r="G47" s="21"/>
      <c r="H47" s="21"/>
      <c r="I47" s="192">
        <f t="shared" si="5"/>
        <v>0</v>
      </c>
      <c r="J47" s="193" t="e">
        <f t="shared" si="6"/>
        <v>#DIV/0!</v>
      </c>
      <c r="K47" s="11"/>
    </row>
    <row r="48" spans="1:11" s="1" customFormat="1" ht="18" customHeight="1">
      <c r="A48" s="11"/>
      <c r="B48" s="183" t="s">
        <v>201</v>
      </c>
      <c r="C48" s="128" t="s">
        <v>254</v>
      </c>
      <c r="D48" s="138"/>
      <c r="E48" s="138"/>
      <c r="F48" s="191">
        <f t="shared" si="7"/>
        <v>0</v>
      </c>
      <c r="G48" s="21"/>
      <c r="H48" s="21"/>
      <c r="I48" s="192">
        <f t="shared" si="5"/>
        <v>0</v>
      </c>
      <c r="J48" s="193" t="e">
        <f t="shared" si="6"/>
        <v>#DIV/0!</v>
      </c>
      <c r="K48" s="11"/>
    </row>
    <row r="49" spans="1:11" s="1" customFormat="1" ht="18" customHeight="1">
      <c r="A49" s="11"/>
      <c r="B49" s="183" t="s">
        <v>202</v>
      </c>
      <c r="C49" s="128" t="s">
        <v>255</v>
      </c>
      <c r="D49" s="138"/>
      <c r="E49" s="138"/>
      <c r="F49" s="191">
        <f t="shared" si="7"/>
        <v>0</v>
      </c>
      <c r="G49" s="21"/>
      <c r="H49" s="21"/>
      <c r="I49" s="192">
        <f t="shared" si="5"/>
        <v>0</v>
      </c>
      <c r="J49" s="193" t="e">
        <f t="shared" si="6"/>
        <v>#DIV/0!</v>
      </c>
      <c r="K49" s="11"/>
    </row>
    <row r="50" spans="1:11" s="1" customFormat="1" ht="18" customHeight="1">
      <c r="A50" s="158"/>
      <c r="B50" s="200" t="s">
        <v>222</v>
      </c>
      <c r="C50" s="194" t="s">
        <v>256</v>
      </c>
      <c r="D50" s="161"/>
      <c r="E50" s="161"/>
      <c r="F50" s="191">
        <f t="shared" si="7"/>
        <v>0</v>
      </c>
      <c r="G50" s="163"/>
      <c r="H50" s="163"/>
      <c r="I50" s="192">
        <f t="shared" si="5"/>
        <v>0</v>
      </c>
      <c r="J50" s="193" t="e">
        <f t="shared" si="6"/>
        <v>#DIV/0!</v>
      </c>
      <c r="K50" s="158"/>
    </row>
    <row r="51" spans="1:11" s="1" customFormat="1" ht="18" customHeight="1">
      <c r="A51" s="11"/>
      <c r="B51" s="183" t="s">
        <v>223</v>
      </c>
      <c r="C51" s="128" t="s">
        <v>257</v>
      </c>
      <c r="D51" s="138"/>
      <c r="E51" s="138"/>
      <c r="F51" s="191">
        <f t="shared" si="7"/>
        <v>0</v>
      </c>
      <c r="G51" s="21"/>
      <c r="H51" s="21"/>
      <c r="I51" s="19"/>
      <c r="J51" s="193" t="e">
        <f t="shared" si="6"/>
        <v>#DIV/0!</v>
      </c>
      <c r="K51" s="11"/>
    </row>
    <row r="52" spans="1:11" s="1" customFormat="1" ht="18" customHeight="1">
      <c r="A52" s="11"/>
      <c r="B52" s="183" t="s">
        <v>224</v>
      </c>
      <c r="C52" s="128" t="s">
        <v>258</v>
      </c>
      <c r="D52" s="138"/>
      <c r="E52" s="138"/>
      <c r="F52" s="191">
        <f t="shared" si="7"/>
        <v>0</v>
      </c>
      <c r="G52" s="21"/>
      <c r="H52" s="21"/>
      <c r="I52" s="19"/>
      <c r="J52" s="193" t="e">
        <f t="shared" si="6"/>
        <v>#DIV/0!</v>
      </c>
      <c r="K52" s="11"/>
    </row>
    <row r="53" spans="1:11" s="1" customFormat="1" ht="18" customHeight="1">
      <c r="A53" s="11"/>
      <c r="B53" s="183" t="s">
        <v>225</v>
      </c>
      <c r="C53" s="128" t="s">
        <v>259</v>
      </c>
      <c r="D53" s="138"/>
      <c r="E53" s="138"/>
      <c r="F53" s="191">
        <f t="shared" si="7"/>
        <v>0</v>
      </c>
      <c r="G53" s="21"/>
      <c r="H53" s="21"/>
      <c r="I53" s="19"/>
      <c r="J53" s="193" t="e">
        <f t="shared" si="6"/>
        <v>#DIV/0!</v>
      </c>
      <c r="K53" s="11"/>
    </row>
    <row r="54" spans="1:11" s="1" customFormat="1" ht="18" customHeight="1">
      <c r="A54" s="11"/>
      <c r="B54" s="183" t="s">
        <v>226</v>
      </c>
      <c r="C54" s="128" t="s">
        <v>260</v>
      </c>
      <c r="D54" s="138"/>
      <c r="E54" s="138"/>
      <c r="F54" s="191">
        <f t="shared" si="7"/>
        <v>0</v>
      </c>
      <c r="G54" s="21"/>
      <c r="H54" s="21"/>
      <c r="I54" s="19"/>
      <c r="J54" s="193" t="e">
        <f t="shared" si="6"/>
        <v>#DIV/0!</v>
      </c>
      <c r="K54" s="11"/>
    </row>
    <row r="55" spans="1:11" s="1" customFormat="1" ht="18" customHeight="1">
      <c r="A55" s="11"/>
      <c r="B55" s="183" t="s">
        <v>227</v>
      </c>
      <c r="C55" s="128" t="s">
        <v>261</v>
      </c>
      <c r="D55" s="138"/>
      <c r="E55" s="138"/>
      <c r="F55" s="191">
        <f t="shared" si="7"/>
        <v>0</v>
      </c>
      <c r="G55" s="21"/>
      <c r="H55" s="21"/>
      <c r="I55" s="19"/>
      <c r="J55" s="193" t="e">
        <f t="shared" si="6"/>
        <v>#DIV/0!</v>
      </c>
      <c r="K55" s="11"/>
    </row>
    <row r="56" spans="1:11" s="1" customFormat="1" ht="18" customHeight="1">
      <c r="A56" s="11"/>
      <c r="B56" s="183" t="s">
        <v>228</v>
      </c>
      <c r="C56" s="128" t="s">
        <v>262</v>
      </c>
      <c r="D56" s="138"/>
      <c r="E56" s="138"/>
      <c r="F56" s="191">
        <f t="shared" si="7"/>
        <v>0</v>
      </c>
      <c r="G56" s="21"/>
      <c r="H56" s="21"/>
      <c r="I56" s="19"/>
      <c r="J56" s="193" t="e">
        <f t="shared" si="6"/>
        <v>#DIV/0!</v>
      </c>
      <c r="K56" s="11"/>
    </row>
    <row r="57" spans="1:11" s="1" customFormat="1" ht="18" customHeight="1">
      <c r="A57" s="11"/>
      <c r="B57" s="183" t="s">
        <v>229</v>
      </c>
      <c r="C57" s="128" t="s">
        <v>263</v>
      </c>
      <c r="D57" s="138"/>
      <c r="E57" s="138"/>
      <c r="F57" s="191">
        <f t="shared" si="7"/>
        <v>0</v>
      </c>
      <c r="G57" s="21"/>
      <c r="H57" s="21"/>
      <c r="I57" s="19"/>
      <c r="J57" s="193" t="e">
        <f t="shared" si="6"/>
        <v>#DIV/0!</v>
      </c>
      <c r="K57" s="11"/>
    </row>
    <row r="58" spans="1:11" s="1" customFormat="1" ht="18" customHeight="1">
      <c r="B58" s="142"/>
      <c r="C58" s="2"/>
    </row>
    <row r="60" spans="1:11" s="1" customFormat="1" ht="25.5">
      <c r="B60" s="142"/>
      <c r="C60" s="167" t="s">
        <v>108</v>
      </c>
    </row>
    <row r="61" spans="1:11" s="1" customFormat="1" ht="190.5" customHeight="1">
      <c r="B61" s="142"/>
      <c r="C61" s="168"/>
      <c r="D61" s="169"/>
      <c r="E61" s="169"/>
      <c r="F61" s="169"/>
      <c r="G61" s="169"/>
      <c r="H61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3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264</v>
      </c>
      <c r="B5" s="241"/>
      <c r="C5" s="242"/>
      <c r="D5" s="171">
        <f t="shared" ref="D5:J5" si="0">D6+D13</f>
        <v>168186933.48961544</v>
      </c>
      <c r="E5" s="171">
        <f t="shared" si="0"/>
        <v>90561353.914642736</v>
      </c>
      <c r="F5" s="171">
        <f t="shared" si="0"/>
        <v>258748287.40425816</v>
      </c>
      <c r="G5" s="171">
        <f t="shared" si="0"/>
        <v>1118</v>
      </c>
      <c r="H5" s="171">
        <f t="shared" si="0"/>
        <v>660</v>
      </c>
      <c r="I5" s="171">
        <f t="shared" si="0"/>
        <v>64380</v>
      </c>
      <c r="J5" s="171">
        <f t="shared" si="0"/>
        <v>791588.92629497987</v>
      </c>
      <c r="K5" s="172"/>
    </row>
    <row r="6" spans="1:256" s="13" customFormat="1" ht="19.899999999999999" customHeight="1">
      <c r="A6" s="147"/>
      <c r="B6" s="157" t="s">
        <v>265</v>
      </c>
      <c r="C6" s="156"/>
      <c r="D6" s="133">
        <v>89777564.645892829</v>
      </c>
      <c r="E6" s="133">
        <v>41341065.663780242</v>
      </c>
      <c r="F6" s="133">
        <v>131118630.30967307</v>
      </c>
      <c r="G6" s="134">
        <f>SUM(G7:G12)</f>
        <v>1008</v>
      </c>
      <c r="H6" s="134">
        <f>SUM(H7:H12)</f>
        <v>300</v>
      </c>
      <c r="I6" s="134">
        <f>SUM(I7:I12)</f>
        <v>51300</v>
      </c>
      <c r="J6" s="135">
        <f>F6/H6</f>
        <v>437062.10103224358</v>
      </c>
      <c r="K6" s="166"/>
    </row>
    <row r="7" spans="1:256" s="1" customFormat="1" ht="19.899999999999999" customHeight="1">
      <c r="A7" s="4"/>
      <c r="B7" s="153" t="s">
        <v>47</v>
      </c>
      <c r="C7" s="128" t="s">
        <v>267</v>
      </c>
      <c r="D7" s="136"/>
      <c r="E7" s="136"/>
      <c r="F7" s="129">
        <f>$F$6/$I$6*$I7</f>
        <v>131118630.30967307</v>
      </c>
      <c r="G7" s="140">
        <v>171</v>
      </c>
      <c r="H7" s="141">
        <v>300</v>
      </c>
      <c r="I7" s="131">
        <f>G7*H7</f>
        <v>51300</v>
      </c>
      <c r="J7" s="143">
        <f>F7/H7</f>
        <v>437062.10103224358</v>
      </c>
      <c r="K7" s="11"/>
    </row>
    <row r="8" spans="1:256" s="1" customFormat="1" ht="19.899999999999999" customHeight="1">
      <c r="A8" s="4"/>
      <c r="B8" s="153" t="s">
        <v>48</v>
      </c>
      <c r="C8" s="128" t="s">
        <v>268</v>
      </c>
      <c r="D8" s="136"/>
      <c r="E8" s="136"/>
      <c r="F8" s="129">
        <f t="shared" ref="F8:F12" si="1">$F$6/$I$6*$I8</f>
        <v>0</v>
      </c>
      <c r="G8" s="140">
        <v>169</v>
      </c>
      <c r="H8" s="141"/>
      <c r="I8" s="131">
        <f t="shared" ref="I8:I12" si="2">G8*H8</f>
        <v>0</v>
      </c>
      <c r="J8" s="143" t="e">
        <f t="shared" ref="J8:J12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269</v>
      </c>
      <c r="D9" s="136"/>
      <c r="E9" s="136"/>
      <c r="F9" s="129">
        <f t="shared" si="1"/>
        <v>0</v>
      </c>
      <c r="G9" s="140">
        <v>160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270</v>
      </c>
      <c r="D10" s="136"/>
      <c r="E10" s="136"/>
      <c r="F10" s="129">
        <f t="shared" si="1"/>
        <v>0</v>
      </c>
      <c r="G10" s="140">
        <v>169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271</v>
      </c>
      <c r="D11" s="136"/>
      <c r="E11" s="136"/>
      <c r="F11" s="129">
        <f t="shared" si="1"/>
        <v>0</v>
      </c>
      <c r="G11" s="140">
        <v>168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" customFormat="1" ht="19.899999999999999" customHeight="1">
      <c r="A12" s="4"/>
      <c r="B12" s="153" t="s">
        <v>52</v>
      </c>
      <c r="C12" s="128" t="s">
        <v>272</v>
      </c>
      <c r="D12" s="136"/>
      <c r="E12" s="136"/>
      <c r="F12" s="129">
        <f t="shared" si="1"/>
        <v>0</v>
      </c>
      <c r="G12" s="140">
        <v>171</v>
      </c>
      <c r="H12" s="141"/>
      <c r="I12" s="131">
        <f t="shared" si="2"/>
        <v>0</v>
      </c>
      <c r="J12" s="143" t="e">
        <f t="shared" si="3"/>
        <v>#DIV/0!</v>
      </c>
      <c r="K12" s="11"/>
    </row>
    <row r="13" spans="1:256" s="145" customFormat="1" ht="18" customHeight="1" thickBot="1">
      <c r="A13" s="144"/>
      <c r="B13" s="157" t="s">
        <v>266</v>
      </c>
      <c r="C13" s="146"/>
      <c r="D13" s="14">
        <v>78409368.843722597</v>
      </c>
      <c r="E13" s="14">
        <v>49220288.250862494</v>
      </c>
      <c r="F13" s="14">
        <v>127629657.09458509</v>
      </c>
      <c r="G13" s="15">
        <f>SUM(G14:G39)</f>
        <v>110</v>
      </c>
      <c r="H13" s="15">
        <f>SUM(H14:H39)</f>
        <v>360</v>
      </c>
      <c r="I13" s="15">
        <f>SUM(I14:I39)</f>
        <v>13080</v>
      </c>
      <c r="J13" s="16">
        <f>F13/H13</f>
        <v>354526.82526273635</v>
      </c>
      <c r="K13" s="144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ht="18" customHeight="1" thickBot="1">
      <c r="A14" s="11"/>
      <c r="B14" s="183" t="s">
        <v>53</v>
      </c>
      <c r="C14" s="12" t="s">
        <v>273</v>
      </c>
      <c r="D14" s="139"/>
      <c r="E14" s="139"/>
      <c r="F14" s="17">
        <f>$F$13/$I$13*$I14</f>
        <v>63229371.404656835</v>
      </c>
      <c r="G14" s="18">
        <v>36</v>
      </c>
      <c r="H14" s="18">
        <v>180</v>
      </c>
      <c r="I14" s="19">
        <f>G14*H14</f>
        <v>6480</v>
      </c>
      <c r="J14" s="20">
        <f>F14/H14</f>
        <v>351274.28558142687</v>
      </c>
      <c r="K14" s="11"/>
    </row>
    <row r="15" spans="1:256" s="1" customFormat="1" ht="18" customHeight="1" thickBot="1">
      <c r="A15" s="11"/>
      <c r="B15" s="183" t="s">
        <v>54</v>
      </c>
      <c r="C15" s="12" t="s">
        <v>274</v>
      </c>
      <c r="D15" s="139"/>
      <c r="E15" s="139"/>
      <c r="F15" s="17">
        <f t="shared" ref="F15:F16" si="4">$F$13/$I$13*$I15</f>
        <v>22247371.420157034</v>
      </c>
      <c r="G15" s="18">
        <v>38</v>
      </c>
      <c r="H15" s="18">
        <v>60</v>
      </c>
      <c r="I15" s="19">
        <f t="shared" ref="I15:I39" si="5">G15*H15</f>
        <v>2280</v>
      </c>
      <c r="J15" s="20">
        <f t="shared" ref="J15:J39" si="6">F15/H15</f>
        <v>370789.5236692839</v>
      </c>
      <c r="K15" s="11"/>
    </row>
    <row r="16" spans="1:256" s="1" customFormat="1" ht="18" customHeight="1" thickBot="1">
      <c r="A16" s="11"/>
      <c r="B16" s="183" t="s">
        <v>55</v>
      </c>
      <c r="C16" s="12" t="s">
        <v>275</v>
      </c>
      <c r="D16" s="139"/>
      <c r="E16" s="139"/>
      <c r="F16" s="17">
        <f t="shared" si="4"/>
        <v>42152914.269771226</v>
      </c>
      <c r="G16" s="18">
        <v>36</v>
      </c>
      <c r="H16" s="18">
        <v>120</v>
      </c>
      <c r="I16" s="19">
        <f t="shared" si="5"/>
        <v>4320</v>
      </c>
      <c r="J16" s="20">
        <f t="shared" si="6"/>
        <v>351274.28558142687</v>
      </c>
      <c r="K16" s="11"/>
    </row>
    <row r="17" spans="1:11" s="1" customFormat="1" ht="18" customHeight="1" thickBot="1">
      <c r="A17" s="11"/>
      <c r="B17" s="183" t="s">
        <v>56</v>
      </c>
      <c r="C17" s="12" t="s">
        <v>276</v>
      </c>
      <c r="D17" s="138"/>
      <c r="E17" s="138"/>
      <c r="F17" s="17">
        <f t="shared" ref="F17:F39" si="7">$F$6/$I$6*$I17</f>
        <v>0</v>
      </c>
      <c r="G17" s="21"/>
      <c r="H17" s="21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277</v>
      </c>
      <c r="D18" s="138"/>
      <c r="E18" s="138"/>
      <c r="F18" s="17">
        <f t="shared" si="7"/>
        <v>0</v>
      </c>
      <c r="G18" s="21"/>
      <c r="H18" s="21"/>
      <c r="I18" s="19">
        <f t="shared" si="5"/>
        <v>0</v>
      </c>
      <c r="J18" s="20" t="e">
        <f t="shared" si="6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278</v>
      </c>
      <c r="D19" s="138"/>
      <c r="E19" s="138"/>
      <c r="F19" s="17">
        <f t="shared" si="7"/>
        <v>0</v>
      </c>
      <c r="G19" s="21"/>
      <c r="H19" s="21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279</v>
      </c>
      <c r="D20" s="138"/>
      <c r="E20" s="138"/>
      <c r="F20" s="17">
        <f t="shared" si="7"/>
        <v>0</v>
      </c>
      <c r="G20" s="21"/>
      <c r="H20" s="21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 thickBot="1">
      <c r="A21" s="11"/>
      <c r="B21" s="183" t="s">
        <v>60</v>
      </c>
      <c r="C21" s="12" t="s">
        <v>280</v>
      </c>
      <c r="D21" s="138"/>
      <c r="E21" s="138"/>
      <c r="F21" s="17">
        <f t="shared" si="7"/>
        <v>0</v>
      </c>
      <c r="G21" s="21"/>
      <c r="H21" s="21"/>
      <c r="I21" s="19">
        <f t="shared" si="5"/>
        <v>0</v>
      </c>
      <c r="J21" s="20" t="e">
        <f t="shared" si="6"/>
        <v>#DIV/0!</v>
      </c>
      <c r="K21" s="11"/>
    </row>
    <row r="22" spans="1:11" s="1" customFormat="1" ht="18" customHeight="1" thickBot="1">
      <c r="A22" s="11"/>
      <c r="B22" s="183" t="s">
        <v>61</v>
      </c>
      <c r="C22" s="12" t="s">
        <v>281</v>
      </c>
      <c r="D22" s="138"/>
      <c r="E22" s="138"/>
      <c r="F22" s="17">
        <f t="shared" si="7"/>
        <v>0</v>
      </c>
      <c r="G22" s="21"/>
      <c r="H22" s="21"/>
      <c r="I22" s="19">
        <f t="shared" si="5"/>
        <v>0</v>
      </c>
      <c r="J22" s="20" t="e">
        <f t="shared" si="6"/>
        <v>#DIV/0!</v>
      </c>
      <c r="K22" s="11"/>
    </row>
    <row r="23" spans="1:11" s="1" customFormat="1" ht="18" customHeight="1" thickBot="1">
      <c r="A23" s="11"/>
      <c r="B23" s="183" t="s">
        <v>62</v>
      </c>
      <c r="C23" s="12" t="s">
        <v>282</v>
      </c>
      <c r="D23" s="138"/>
      <c r="E23" s="138"/>
      <c r="F23" s="17">
        <f t="shared" si="7"/>
        <v>0</v>
      </c>
      <c r="G23" s="21"/>
      <c r="H23" s="21"/>
      <c r="I23" s="19">
        <f t="shared" si="5"/>
        <v>0</v>
      </c>
      <c r="J23" s="20" t="e">
        <f t="shared" si="6"/>
        <v>#DIV/0!</v>
      </c>
      <c r="K23" s="11"/>
    </row>
    <row r="24" spans="1:11" s="1" customFormat="1" ht="18" customHeight="1" thickBot="1">
      <c r="A24" s="11"/>
      <c r="B24" s="183" t="s">
        <v>63</v>
      </c>
      <c r="C24" s="12" t="s">
        <v>283</v>
      </c>
      <c r="D24" s="138"/>
      <c r="E24" s="138"/>
      <c r="F24" s="17">
        <f t="shared" si="7"/>
        <v>0</v>
      </c>
      <c r="G24" s="21"/>
      <c r="H24" s="21"/>
      <c r="I24" s="19">
        <f t="shared" si="5"/>
        <v>0</v>
      </c>
      <c r="J24" s="20" t="e">
        <f t="shared" si="6"/>
        <v>#DIV/0!</v>
      </c>
      <c r="K24" s="11"/>
    </row>
    <row r="25" spans="1:11" s="1" customFormat="1" ht="18" customHeight="1" thickBot="1">
      <c r="A25" s="11"/>
      <c r="B25" s="183" t="s">
        <v>64</v>
      </c>
      <c r="C25" s="12" t="s">
        <v>284</v>
      </c>
      <c r="D25" s="138"/>
      <c r="E25" s="138"/>
      <c r="F25" s="17">
        <f t="shared" si="7"/>
        <v>0</v>
      </c>
      <c r="G25" s="21"/>
      <c r="H25" s="21"/>
      <c r="I25" s="19">
        <f t="shared" si="5"/>
        <v>0</v>
      </c>
      <c r="J25" s="20" t="e">
        <f t="shared" si="6"/>
        <v>#DIV/0!</v>
      </c>
      <c r="K25" s="11"/>
    </row>
    <row r="26" spans="1:11" s="1" customFormat="1" ht="18" customHeight="1" thickBot="1">
      <c r="A26" s="11"/>
      <c r="B26" s="183" t="s">
        <v>65</v>
      </c>
      <c r="C26" s="12" t="s">
        <v>285</v>
      </c>
      <c r="D26" s="138"/>
      <c r="E26" s="138"/>
      <c r="F26" s="17">
        <f t="shared" si="7"/>
        <v>0</v>
      </c>
      <c r="G26" s="21"/>
      <c r="H26" s="21"/>
      <c r="I26" s="19">
        <f t="shared" si="5"/>
        <v>0</v>
      </c>
      <c r="J26" s="20" t="e">
        <f t="shared" si="6"/>
        <v>#DIV/0!</v>
      </c>
      <c r="K26" s="11"/>
    </row>
    <row r="27" spans="1:11" s="1" customFormat="1" ht="18" customHeight="1" thickBot="1">
      <c r="A27" s="11"/>
      <c r="B27" s="183" t="s">
        <v>66</v>
      </c>
      <c r="C27" s="12" t="s">
        <v>286</v>
      </c>
      <c r="D27" s="138"/>
      <c r="E27" s="138"/>
      <c r="F27" s="17">
        <f t="shared" si="7"/>
        <v>0</v>
      </c>
      <c r="G27" s="21"/>
      <c r="H27" s="21"/>
      <c r="I27" s="19">
        <f t="shared" si="5"/>
        <v>0</v>
      </c>
      <c r="J27" s="20" t="e">
        <f t="shared" si="6"/>
        <v>#DIV/0!</v>
      </c>
      <c r="K27" s="11"/>
    </row>
    <row r="28" spans="1:11" s="1" customFormat="1" ht="18" customHeight="1" thickBot="1">
      <c r="A28" s="11"/>
      <c r="B28" s="183" t="s">
        <v>67</v>
      </c>
      <c r="C28" s="12" t="s">
        <v>287</v>
      </c>
      <c r="D28" s="138"/>
      <c r="E28" s="138"/>
      <c r="F28" s="17">
        <f t="shared" si="7"/>
        <v>0</v>
      </c>
      <c r="G28" s="21"/>
      <c r="H28" s="21"/>
      <c r="I28" s="19">
        <f t="shared" si="5"/>
        <v>0</v>
      </c>
      <c r="J28" s="20" t="e">
        <f t="shared" si="6"/>
        <v>#DIV/0!</v>
      </c>
      <c r="K28" s="11"/>
    </row>
    <row r="29" spans="1:11" s="1" customFormat="1" ht="18" customHeight="1">
      <c r="A29" s="158"/>
      <c r="B29" s="183" t="s">
        <v>68</v>
      </c>
      <c r="C29" s="160" t="s">
        <v>288</v>
      </c>
      <c r="D29" s="161"/>
      <c r="E29" s="161"/>
      <c r="F29" s="191">
        <f t="shared" si="7"/>
        <v>0</v>
      </c>
      <c r="G29" s="163"/>
      <c r="H29" s="163"/>
      <c r="I29" s="192">
        <f t="shared" si="5"/>
        <v>0</v>
      </c>
      <c r="J29" s="193" t="e">
        <f t="shared" si="6"/>
        <v>#DIV/0!</v>
      </c>
      <c r="K29" s="158"/>
    </row>
    <row r="30" spans="1:11" s="1" customFormat="1" ht="18" customHeight="1">
      <c r="A30" s="11"/>
      <c r="B30" s="183" t="s">
        <v>69</v>
      </c>
      <c r="C30" s="128" t="s">
        <v>289</v>
      </c>
      <c r="D30" s="138"/>
      <c r="E30" s="138"/>
      <c r="F30" s="191">
        <f t="shared" si="7"/>
        <v>0</v>
      </c>
      <c r="G30" s="21"/>
      <c r="H30" s="21"/>
      <c r="I30" s="192">
        <f t="shared" si="5"/>
        <v>0</v>
      </c>
      <c r="J30" s="193" t="e">
        <f t="shared" si="6"/>
        <v>#DIV/0!</v>
      </c>
      <c r="K30" s="11"/>
    </row>
    <row r="31" spans="1:11" s="1" customFormat="1" ht="18" customHeight="1">
      <c r="A31" s="11"/>
      <c r="B31" s="183" t="s">
        <v>70</v>
      </c>
      <c r="C31" s="128" t="s">
        <v>290</v>
      </c>
      <c r="D31" s="138"/>
      <c r="E31" s="138"/>
      <c r="F31" s="191">
        <f t="shared" si="7"/>
        <v>0</v>
      </c>
      <c r="G31" s="21"/>
      <c r="H31" s="21"/>
      <c r="I31" s="192">
        <f t="shared" si="5"/>
        <v>0</v>
      </c>
      <c r="J31" s="193" t="e">
        <f t="shared" si="6"/>
        <v>#DIV/0!</v>
      </c>
      <c r="K31" s="11"/>
    </row>
    <row r="32" spans="1:11" s="1" customFormat="1" ht="18" customHeight="1">
      <c r="A32" s="11"/>
      <c r="B32" s="183" t="s">
        <v>71</v>
      </c>
      <c r="C32" s="128" t="s">
        <v>291</v>
      </c>
      <c r="D32" s="138"/>
      <c r="E32" s="138"/>
      <c r="F32" s="191">
        <f t="shared" si="7"/>
        <v>0</v>
      </c>
      <c r="G32" s="21"/>
      <c r="H32" s="21"/>
      <c r="I32" s="192">
        <f t="shared" si="5"/>
        <v>0</v>
      </c>
      <c r="J32" s="193" t="e">
        <f t="shared" si="6"/>
        <v>#DIV/0!</v>
      </c>
      <c r="K32" s="11"/>
    </row>
    <row r="33" spans="1:11" s="1" customFormat="1" ht="18" customHeight="1">
      <c r="A33" s="11"/>
      <c r="B33" s="183" t="s">
        <v>72</v>
      </c>
      <c r="C33" s="128" t="s">
        <v>292</v>
      </c>
      <c r="D33" s="138"/>
      <c r="E33" s="138"/>
      <c r="F33" s="191">
        <f t="shared" si="7"/>
        <v>0</v>
      </c>
      <c r="G33" s="21"/>
      <c r="H33" s="21"/>
      <c r="I33" s="192">
        <f t="shared" si="5"/>
        <v>0</v>
      </c>
      <c r="J33" s="193" t="e">
        <f t="shared" si="6"/>
        <v>#DIV/0!</v>
      </c>
      <c r="K33" s="11"/>
    </row>
    <row r="34" spans="1:11" s="1" customFormat="1" ht="18" customHeight="1">
      <c r="A34" s="11"/>
      <c r="B34" s="183" t="s">
        <v>73</v>
      </c>
      <c r="C34" s="128" t="s">
        <v>293</v>
      </c>
      <c r="D34" s="138"/>
      <c r="E34" s="138"/>
      <c r="F34" s="191">
        <f t="shared" si="7"/>
        <v>0</v>
      </c>
      <c r="G34" s="21"/>
      <c r="H34" s="21"/>
      <c r="I34" s="192">
        <f t="shared" si="5"/>
        <v>0</v>
      </c>
      <c r="J34" s="193" t="e">
        <f t="shared" si="6"/>
        <v>#DIV/0!</v>
      </c>
      <c r="K34" s="11"/>
    </row>
    <row r="35" spans="1:11" s="1" customFormat="1" ht="18" customHeight="1">
      <c r="A35" s="11"/>
      <c r="B35" s="183" t="s">
        <v>188</v>
      </c>
      <c r="C35" s="128" t="s">
        <v>294</v>
      </c>
      <c r="D35" s="138"/>
      <c r="E35" s="138"/>
      <c r="F35" s="191">
        <f t="shared" si="7"/>
        <v>0</v>
      </c>
      <c r="G35" s="21"/>
      <c r="H35" s="21"/>
      <c r="I35" s="192">
        <f t="shared" si="5"/>
        <v>0</v>
      </c>
      <c r="J35" s="193" t="e">
        <f t="shared" si="6"/>
        <v>#DIV/0!</v>
      </c>
      <c r="K35" s="11"/>
    </row>
    <row r="36" spans="1:11" s="1" customFormat="1" ht="18" customHeight="1">
      <c r="A36" s="11"/>
      <c r="B36" s="183" t="s">
        <v>189</v>
      </c>
      <c r="C36" s="128" t="s">
        <v>295</v>
      </c>
      <c r="D36" s="138"/>
      <c r="E36" s="138"/>
      <c r="F36" s="191">
        <f t="shared" si="7"/>
        <v>0</v>
      </c>
      <c r="G36" s="21"/>
      <c r="H36" s="21"/>
      <c r="I36" s="192">
        <f t="shared" si="5"/>
        <v>0</v>
      </c>
      <c r="J36" s="193" t="e">
        <f t="shared" si="6"/>
        <v>#DIV/0!</v>
      </c>
      <c r="K36" s="11"/>
    </row>
    <row r="37" spans="1:11" s="1" customFormat="1" ht="18" customHeight="1">
      <c r="A37" s="11"/>
      <c r="B37" s="183" t="s">
        <v>190</v>
      </c>
      <c r="C37" s="128" t="s">
        <v>296</v>
      </c>
      <c r="D37" s="138"/>
      <c r="E37" s="138"/>
      <c r="F37" s="191">
        <f t="shared" si="7"/>
        <v>0</v>
      </c>
      <c r="G37" s="21"/>
      <c r="H37" s="21"/>
      <c r="I37" s="192">
        <f t="shared" si="5"/>
        <v>0</v>
      </c>
      <c r="J37" s="193" t="e">
        <f t="shared" si="6"/>
        <v>#DIV/0!</v>
      </c>
      <c r="K37" s="11"/>
    </row>
    <row r="38" spans="1:11" s="1" customFormat="1" ht="18" customHeight="1">
      <c r="A38" s="11"/>
      <c r="B38" s="183" t="s">
        <v>191</v>
      </c>
      <c r="C38" s="128" t="s">
        <v>297</v>
      </c>
      <c r="D38" s="138"/>
      <c r="E38" s="138"/>
      <c r="F38" s="191">
        <f t="shared" si="7"/>
        <v>0</v>
      </c>
      <c r="G38" s="21"/>
      <c r="H38" s="21"/>
      <c r="I38" s="192">
        <f t="shared" si="5"/>
        <v>0</v>
      </c>
      <c r="J38" s="193" t="e">
        <f t="shared" si="6"/>
        <v>#DIV/0!</v>
      </c>
      <c r="K38" s="11"/>
    </row>
    <row r="39" spans="1:11" s="1" customFormat="1" ht="18" customHeight="1">
      <c r="A39" s="11"/>
      <c r="B39" s="183" t="s">
        <v>192</v>
      </c>
      <c r="C39" s="128" t="s">
        <v>298</v>
      </c>
      <c r="D39" s="138"/>
      <c r="E39" s="138"/>
      <c r="F39" s="191">
        <f t="shared" si="7"/>
        <v>0</v>
      </c>
      <c r="G39" s="21"/>
      <c r="H39" s="21"/>
      <c r="I39" s="192">
        <f t="shared" si="5"/>
        <v>0</v>
      </c>
      <c r="J39" s="193" t="e">
        <f t="shared" si="6"/>
        <v>#DIV/0!</v>
      </c>
      <c r="K39" s="11"/>
    </row>
    <row r="40" spans="1:11" s="1" customFormat="1" ht="18" customHeight="1">
      <c r="B40" s="142"/>
      <c r="C40" s="2"/>
    </row>
    <row r="42" spans="1:11" s="1" customFormat="1" ht="25.5">
      <c r="B42" s="142"/>
      <c r="C42" s="167" t="s">
        <v>108</v>
      </c>
    </row>
    <row r="43" spans="1:11" s="1" customFormat="1" ht="190.5" customHeight="1">
      <c r="B43" s="142"/>
      <c r="C43" s="168"/>
      <c r="D43" s="169"/>
      <c r="E43" s="169"/>
      <c r="F43" s="169"/>
      <c r="G43" s="169"/>
      <c r="H43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H3" sqref="H3:H4"/>
    </sheetView>
  </sheetViews>
  <sheetFormatPr defaultColWidth="9" defaultRowHeight="18" customHeight="1"/>
  <cols>
    <col min="1" max="1" width="1.375" style="1" customWidth="1"/>
    <col min="2" max="2" width="2.125" style="142" customWidth="1"/>
    <col min="3" max="3" width="47.125" style="1" customWidth="1"/>
    <col min="4" max="4" width="16.875" style="1" bestFit="1" customWidth="1"/>
    <col min="5" max="5" width="23.25" style="1" bestFit="1" customWidth="1"/>
    <col min="6" max="6" width="15.5" style="1" customWidth="1"/>
    <col min="7" max="7" width="12.75" style="1" customWidth="1"/>
    <col min="8" max="8" width="12.375" style="1" customWidth="1"/>
    <col min="9" max="10" width="12.25" style="1" customWidth="1"/>
    <col min="11" max="11" width="41.125" style="1" customWidth="1"/>
    <col min="12" max="256" width="9" style="1" customWidth="1"/>
    <col min="257" max="16384" width="9" style="2"/>
  </cols>
  <sheetData>
    <row r="1" spans="1:256" s="10" customFormat="1" ht="21.6" customHeight="1">
      <c r="A1" s="151" t="s">
        <v>105</v>
      </c>
      <c r="B1" s="152"/>
      <c r="C1" s="6"/>
      <c r="D1" s="7"/>
      <c r="E1" s="8"/>
      <c r="F1" s="7"/>
      <c r="G1" s="9"/>
      <c r="H1" s="6"/>
      <c r="I1" s="6"/>
      <c r="J1" s="6"/>
    </row>
    <row r="2" spans="1:256" s="10" customFormat="1" ht="15" customHeight="1">
      <c r="A2" s="5"/>
      <c r="B2" s="152"/>
      <c r="C2" s="6"/>
      <c r="D2" s="7"/>
      <c r="E2" s="8"/>
      <c r="F2" s="7"/>
      <c r="G2" s="9"/>
      <c r="H2" s="6"/>
      <c r="I2" s="6"/>
      <c r="J2" s="6"/>
    </row>
    <row r="3" spans="1:256" s="1" customFormat="1" ht="23.45" customHeight="1">
      <c r="A3" s="245" t="s">
        <v>0</v>
      </c>
      <c r="B3" s="246"/>
      <c r="C3" s="246"/>
      <c r="D3" s="232" t="s">
        <v>1</v>
      </c>
      <c r="E3" s="233"/>
      <c r="F3" s="233"/>
      <c r="G3" s="234" t="s">
        <v>109</v>
      </c>
      <c r="H3" s="236" t="s">
        <v>6</v>
      </c>
      <c r="I3" s="247" t="s">
        <v>7</v>
      </c>
      <c r="J3" s="228" t="s">
        <v>8</v>
      </c>
      <c r="K3" s="243" t="s">
        <v>107</v>
      </c>
    </row>
    <row r="4" spans="1:256" s="1" customFormat="1" ht="39" customHeight="1">
      <c r="A4" s="246"/>
      <c r="B4" s="246"/>
      <c r="C4" s="246"/>
      <c r="D4" s="155" t="s">
        <v>2</v>
      </c>
      <c r="E4" s="155" t="s">
        <v>3</v>
      </c>
      <c r="F4" s="130" t="s">
        <v>4</v>
      </c>
      <c r="G4" s="235"/>
      <c r="H4" s="237"/>
      <c r="I4" s="248"/>
      <c r="J4" s="229"/>
      <c r="K4" s="244"/>
    </row>
    <row r="5" spans="1:256" s="173" customFormat="1" ht="19.5">
      <c r="A5" s="240" t="s">
        <v>299</v>
      </c>
      <c r="B5" s="241"/>
      <c r="C5" s="242"/>
      <c r="D5" s="171">
        <f t="shared" ref="D5:J5" si="0">D6+D12</f>
        <v>304587767.84640193</v>
      </c>
      <c r="E5" s="171">
        <f t="shared" si="0"/>
        <v>160447853.46436036</v>
      </c>
      <c r="F5" s="171">
        <f t="shared" si="0"/>
        <v>465035621.31076229</v>
      </c>
      <c r="G5" s="171">
        <f t="shared" si="0"/>
        <v>739</v>
      </c>
      <c r="H5" s="171">
        <f t="shared" si="0"/>
        <v>540</v>
      </c>
      <c r="I5" s="171">
        <f t="shared" si="0"/>
        <v>47760</v>
      </c>
      <c r="J5" s="171">
        <f t="shared" si="0"/>
        <v>1610138.024822867</v>
      </c>
      <c r="K5" s="172"/>
    </row>
    <row r="6" spans="1:256" s="13" customFormat="1" ht="19.899999999999999" customHeight="1">
      <c r="A6" s="147"/>
      <c r="B6" s="157" t="s">
        <v>300</v>
      </c>
      <c r="C6" s="156"/>
      <c r="D6" s="133">
        <v>256193261.46745017</v>
      </c>
      <c r="E6" s="133">
        <v>136819215.29892096</v>
      </c>
      <c r="F6" s="133">
        <v>393012476.76637113</v>
      </c>
      <c r="G6" s="134">
        <f>SUM(G7:G11)</f>
        <v>665</v>
      </c>
      <c r="H6" s="134">
        <f>SUM(H7:H11)</f>
        <v>300</v>
      </c>
      <c r="I6" s="134">
        <f>SUM(I7:I11)</f>
        <v>39000</v>
      </c>
      <c r="J6" s="135">
        <f>F6/H6</f>
        <v>1310041.589221237</v>
      </c>
      <c r="K6" s="166"/>
    </row>
    <row r="7" spans="1:256" s="1" customFormat="1" ht="19.899999999999999" customHeight="1">
      <c r="A7" s="4"/>
      <c r="B7" s="153" t="s">
        <v>47</v>
      </c>
      <c r="C7" s="128" t="s">
        <v>302</v>
      </c>
      <c r="D7" s="136"/>
      <c r="E7" s="136"/>
      <c r="F7" s="129">
        <f>$F$6/$I$6*$I7</f>
        <v>393012476.76637107</v>
      </c>
      <c r="G7" s="140">
        <v>130</v>
      </c>
      <c r="H7" s="141">
        <v>300</v>
      </c>
      <c r="I7" s="131">
        <f>G7*H7</f>
        <v>39000</v>
      </c>
      <c r="J7" s="143">
        <f>F7/H7</f>
        <v>1310041.589221237</v>
      </c>
      <c r="K7" s="11"/>
    </row>
    <row r="8" spans="1:256" s="1" customFormat="1" ht="19.899999999999999" customHeight="1">
      <c r="A8" s="4"/>
      <c r="B8" s="153" t="s">
        <v>48</v>
      </c>
      <c r="C8" s="128" t="s">
        <v>303</v>
      </c>
      <c r="D8" s="136"/>
      <c r="E8" s="136"/>
      <c r="F8" s="129">
        <f t="shared" ref="F8:F11" si="1">$F$6/$I$6*$I8</f>
        <v>0</v>
      </c>
      <c r="G8" s="140">
        <v>133</v>
      </c>
      <c r="H8" s="141"/>
      <c r="I8" s="131">
        <f t="shared" ref="I8:I11" si="2">G8*H8</f>
        <v>0</v>
      </c>
      <c r="J8" s="143" t="e">
        <f t="shared" ref="J8:J11" si="3">F8/H8</f>
        <v>#DIV/0!</v>
      </c>
      <c r="K8" s="11"/>
    </row>
    <row r="9" spans="1:256" s="1" customFormat="1" ht="19.899999999999999" customHeight="1">
      <c r="A9" s="4"/>
      <c r="B9" s="153" t="s">
        <v>49</v>
      </c>
      <c r="C9" s="128" t="s">
        <v>304</v>
      </c>
      <c r="D9" s="136"/>
      <c r="E9" s="136"/>
      <c r="F9" s="129">
        <f t="shared" si="1"/>
        <v>0</v>
      </c>
      <c r="G9" s="140">
        <v>133</v>
      </c>
      <c r="H9" s="141"/>
      <c r="I9" s="131">
        <f t="shared" si="2"/>
        <v>0</v>
      </c>
      <c r="J9" s="143" t="e">
        <f t="shared" si="3"/>
        <v>#DIV/0!</v>
      </c>
      <c r="K9" s="11"/>
    </row>
    <row r="10" spans="1:256" s="1" customFormat="1" ht="19.899999999999999" customHeight="1">
      <c r="A10" s="4"/>
      <c r="B10" s="153" t="s">
        <v>50</v>
      </c>
      <c r="C10" s="128" t="s">
        <v>305</v>
      </c>
      <c r="D10" s="136"/>
      <c r="E10" s="136"/>
      <c r="F10" s="129">
        <f t="shared" si="1"/>
        <v>0</v>
      </c>
      <c r="G10" s="140">
        <v>136</v>
      </c>
      <c r="H10" s="141"/>
      <c r="I10" s="131">
        <f t="shared" si="2"/>
        <v>0</v>
      </c>
      <c r="J10" s="143" t="e">
        <f t="shared" si="3"/>
        <v>#DIV/0!</v>
      </c>
      <c r="K10" s="11"/>
    </row>
    <row r="11" spans="1:256" s="1" customFormat="1" ht="19.899999999999999" customHeight="1">
      <c r="A11" s="4"/>
      <c r="B11" s="153" t="s">
        <v>51</v>
      </c>
      <c r="C11" s="128" t="s">
        <v>306</v>
      </c>
      <c r="D11" s="136"/>
      <c r="E11" s="136"/>
      <c r="F11" s="129">
        <f t="shared" si="1"/>
        <v>0</v>
      </c>
      <c r="G11" s="140">
        <v>133</v>
      </c>
      <c r="H11" s="141"/>
      <c r="I11" s="131">
        <f t="shared" si="2"/>
        <v>0</v>
      </c>
      <c r="J11" s="143" t="e">
        <f t="shared" si="3"/>
        <v>#DIV/0!</v>
      </c>
      <c r="K11" s="11"/>
    </row>
    <row r="12" spans="1:256" s="145" customFormat="1" ht="18" customHeight="1" thickBot="1">
      <c r="A12" s="144"/>
      <c r="B12" s="157" t="s">
        <v>301</v>
      </c>
      <c r="C12" s="146"/>
      <c r="D12" s="14">
        <v>48394506.37895178</v>
      </c>
      <c r="E12" s="14">
        <v>23628638.165439405</v>
      </c>
      <c r="F12" s="14">
        <v>72023144.544391185</v>
      </c>
      <c r="G12" s="15">
        <f>SUM(G13:G20)</f>
        <v>74</v>
      </c>
      <c r="H12" s="15">
        <f>SUM(H13:H20)</f>
        <v>240</v>
      </c>
      <c r="I12" s="15">
        <f>SUM(I13:I20)</f>
        <v>8760</v>
      </c>
      <c r="J12" s="16">
        <f>F12/H12</f>
        <v>300096.43560162996</v>
      </c>
      <c r="K12" s="144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ht="18" customHeight="1" thickBot="1">
      <c r="A13" s="11"/>
      <c r="B13" s="183" t="s">
        <v>52</v>
      </c>
      <c r="C13" s="12" t="s">
        <v>308</v>
      </c>
      <c r="D13" s="139"/>
      <c r="E13" s="139"/>
      <c r="F13" s="17">
        <f>$F$12/$I$12*$I13</f>
        <v>53277394.594481148</v>
      </c>
      <c r="G13" s="18">
        <v>36</v>
      </c>
      <c r="H13" s="18">
        <v>180</v>
      </c>
      <c r="I13" s="19">
        <f>G13*H13</f>
        <v>6480</v>
      </c>
      <c r="J13" s="20">
        <f>F13/H13</f>
        <v>295985.52552489529</v>
      </c>
      <c r="K13" s="11"/>
    </row>
    <row r="14" spans="1:256" s="1" customFormat="1" ht="18" customHeight="1" thickBot="1">
      <c r="A14" s="11"/>
      <c r="B14" s="183" t="s">
        <v>53</v>
      </c>
      <c r="C14" s="12" t="s">
        <v>309</v>
      </c>
      <c r="D14" s="139"/>
      <c r="E14" s="139"/>
      <c r="F14" s="17">
        <f t="shared" ref="F14:F15" si="4">$F$12/$I$12*$I14</f>
        <v>18745749.949910033</v>
      </c>
      <c r="G14" s="18">
        <v>38</v>
      </c>
      <c r="H14" s="18">
        <v>60</v>
      </c>
      <c r="I14" s="19">
        <f t="shared" ref="I14:I20" si="5">G14*H14</f>
        <v>2280</v>
      </c>
      <c r="J14" s="20">
        <f t="shared" ref="J14:J20" si="6">F14/H14</f>
        <v>312429.1658318339</v>
      </c>
      <c r="K14" s="11"/>
    </row>
    <row r="15" spans="1:256" s="1" customFormat="1" ht="18" customHeight="1" thickBot="1">
      <c r="A15" s="11"/>
      <c r="B15" s="183" t="s">
        <v>54</v>
      </c>
      <c r="C15" s="12" t="s">
        <v>310</v>
      </c>
      <c r="D15" s="139"/>
      <c r="E15" s="139"/>
      <c r="F15" s="17">
        <f t="shared" si="4"/>
        <v>0</v>
      </c>
      <c r="G15" s="18"/>
      <c r="H15" s="18"/>
      <c r="I15" s="19">
        <f t="shared" si="5"/>
        <v>0</v>
      </c>
      <c r="J15" s="20" t="e">
        <f t="shared" si="6"/>
        <v>#DIV/0!</v>
      </c>
      <c r="K15" s="11"/>
    </row>
    <row r="16" spans="1:256" s="1" customFormat="1" ht="18" customHeight="1" thickBot="1">
      <c r="A16" s="11"/>
      <c r="B16" s="183" t="s">
        <v>55</v>
      </c>
      <c r="C16" s="12" t="s">
        <v>311</v>
      </c>
      <c r="D16" s="139"/>
      <c r="E16" s="139"/>
      <c r="F16" s="17">
        <f>$F$12/$I$12*$I16</f>
        <v>0</v>
      </c>
      <c r="G16" s="18"/>
      <c r="H16" s="18"/>
      <c r="I16" s="19">
        <f>G16*H16</f>
        <v>0</v>
      </c>
      <c r="J16" s="20" t="e">
        <f>F16/H16</f>
        <v>#DIV/0!</v>
      </c>
      <c r="K16" s="11"/>
    </row>
    <row r="17" spans="1:11" s="1" customFormat="1" ht="18" customHeight="1" thickBot="1">
      <c r="A17" s="11"/>
      <c r="B17" s="183" t="s">
        <v>56</v>
      </c>
      <c r="C17" s="12" t="s">
        <v>312</v>
      </c>
      <c r="D17" s="138"/>
      <c r="E17" s="138"/>
      <c r="F17" s="17">
        <f t="shared" ref="F17:F20" si="7">$F$6/$I$6*$I17</f>
        <v>0</v>
      </c>
      <c r="G17" s="21"/>
      <c r="H17" s="21"/>
      <c r="I17" s="19">
        <f t="shared" si="5"/>
        <v>0</v>
      </c>
      <c r="J17" s="20" t="e">
        <f t="shared" si="6"/>
        <v>#DIV/0!</v>
      </c>
      <c r="K17" s="11"/>
    </row>
    <row r="18" spans="1:11" s="1" customFormat="1" ht="18" customHeight="1" thickBot="1">
      <c r="A18" s="11"/>
      <c r="B18" s="183" t="s">
        <v>57</v>
      </c>
      <c r="C18" s="12" t="s">
        <v>313</v>
      </c>
      <c r="D18" s="138"/>
      <c r="E18" s="138"/>
      <c r="F18" s="17">
        <f t="shared" si="7"/>
        <v>0</v>
      </c>
      <c r="G18" s="21"/>
      <c r="H18" s="21"/>
      <c r="I18" s="19">
        <f t="shared" si="5"/>
        <v>0</v>
      </c>
      <c r="J18" s="20" t="e">
        <f t="shared" si="6"/>
        <v>#DIV/0!</v>
      </c>
      <c r="K18" s="11"/>
    </row>
    <row r="19" spans="1:11" s="1" customFormat="1" ht="18" customHeight="1" thickBot="1">
      <c r="A19" s="11"/>
      <c r="B19" s="183" t="s">
        <v>58</v>
      </c>
      <c r="C19" s="12" t="s">
        <v>314</v>
      </c>
      <c r="D19" s="138"/>
      <c r="E19" s="138"/>
      <c r="F19" s="17">
        <f t="shared" si="7"/>
        <v>0</v>
      </c>
      <c r="G19" s="21"/>
      <c r="H19" s="21"/>
      <c r="I19" s="19">
        <f t="shared" si="5"/>
        <v>0</v>
      </c>
      <c r="J19" s="20" t="e">
        <f t="shared" si="6"/>
        <v>#DIV/0!</v>
      </c>
      <c r="K19" s="11"/>
    </row>
    <row r="20" spans="1:11" s="1" customFormat="1" ht="18" customHeight="1" thickBot="1">
      <c r="A20" s="11"/>
      <c r="B20" s="183" t="s">
        <v>59</v>
      </c>
      <c r="C20" s="12" t="s">
        <v>307</v>
      </c>
      <c r="D20" s="138"/>
      <c r="E20" s="138"/>
      <c r="F20" s="17">
        <f t="shared" si="7"/>
        <v>0</v>
      </c>
      <c r="G20" s="21"/>
      <c r="H20" s="21"/>
      <c r="I20" s="19">
        <f t="shared" si="5"/>
        <v>0</v>
      </c>
      <c r="J20" s="20" t="e">
        <f t="shared" si="6"/>
        <v>#DIV/0!</v>
      </c>
      <c r="K20" s="11"/>
    </row>
    <row r="21" spans="1:11" s="1" customFormat="1" ht="18" customHeight="1">
      <c r="B21" s="142"/>
      <c r="C21" s="2"/>
    </row>
    <row r="23" spans="1:11" s="1" customFormat="1" ht="25.5">
      <c r="B23" s="142"/>
      <c r="C23" s="167" t="s">
        <v>108</v>
      </c>
    </row>
    <row r="24" spans="1:11" s="1" customFormat="1" ht="190.5" customHeight="1">
      <c r="B24" s="142"/>
      <c r="C24" s="168"/>
      <c r="D24" s="169"/>
      <c r="E24" s="169"/>
      <c r="F24" s="169"/>
      <c r="G24" s="169"/>
      <c r="H24" s="170"/>
    </row>
  </sheetData>
  <mergeCells count="8">
    <mergeCell ref="K3:K4"/>
    <mergeCell ref="A5:C5"/>
    <mergeCell ref="A3:C4"/>
    <mergeCell ref="D3:F3"/>
    <mergeCell ref="G3:G4"/>
    <mergeCell ref="H3:H4"/>
    <mergeCell ref="I3:I4"/>
    <mergeCell ref="J3:J4"/>
  </mergeCells>
  <pageMargins left="0.59055100000000005" right="0.39370100000000002" top="0.78740200000000005" bottom="0.39370100000000002" header="0.39370100000000002" footer="0.39370100000000002"/>
  <pageSetup scale="90" pageOrder="overThenDown" orientation="landscape" r:id="rId1"/>
  <headerFooter>
    <oddFooter>&amp;L&amp;"AngsanaUPC,Regular"&amp;14&amp;K000000ประกันคุณภาพ-ต้นทุน58.xlsx   8/25/2559 BE&amp;R&amp;"AngsanaUPC,Regular"&amp;14&amp;K000000ตารางที่ 3.2  ผลผลิต_บว.    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32</vt:i4>
      </vt:variant>
    </vt:vector>
  </HeadingPairs>
  <TitlesOfParts>
    <vt:vector size="32" baseType="lpstr">
      <vt:lpstr>ตารางที่ 3.1 ผลผลิต_ตรี -ต้นทุน</vt:lpstr>
      <vt:lpstr>ตารางที่ 3.2  ผลผลิต_บว.-ต้นทุน</vt:lpstr>
      <vt:lpstr>คณะเกษตร</vt:lpstr>
      <vt:lpstr>คณะประมง</vt:lpstr>
      <vt:lpstr>คณะวนศาสตร์</vt:lpstr>
      <vt:lpstr>คณะวิทยาศาสตร์</vt:lpstr>
      <vt:lpstr>คณะวิศวกรรมศาสตร์ </vt:lpstr>
      <vt:lpstr>คณะศึกษาศาสตร์</vt:lpstr>
      <vt:lpstr>คณะเศรษฐศาสตร์ </vt:lpstr>
      <vt:lpstr>คณะสังคมศาสตร์ </vt:lpstr>
      <vt:lpstr>คณะสัตวแพทยศาสตร์</vt:lpstr>
      <vt:lpstr>คณะสิ่งแวดล้อม</vt:lpstr>
      <vt:lpstr>คณะอุตสาหกรรมเกษตร</vt:lpstr>
      <vt:lpstr>คณะมนุษยศาสตร์</vt:lpstr>
      <vt:lpstr>คณะสถาปัตยกรรมศาสตร์ </vt:lpstr>
      <vt:lpstr>คณะบริหารธุรกิจ</vt:lpstr>
      <vt:lpstr>คณะเทคนิคการสัตวแพทย์</vt:lpstr>
      <vt:lpstr>บัณฑิตวิทยาลัย</vt:lpstr>
      <vt:lpstr>คณะเกษตร กำแพงแสน</vt:lpstr>
      <vt:lpstr>คณะวิศวกรรมศาสตร์ กำแพงแสน</vt:lpstr>
      <vt:lpstr>คณะศึกษาศาตร์และพัฒนศาสตร์</vt:lpstr>
      <vt:lpstr>คณะศิลปศาสตร์และวิทยาศาสตร์</vt:lpstr>
      <vt:lpstr>คณะวิทยาศาสตร์การกีฬา</vt:lpstr>
      <vt:lpstr>คณะวิทยาศาสตร์ ศรีราชา</vt:lpstr>
      <vt:lpstr>คณะวิศวกรรมศาสตร์ ศรีราชา</vt:lpstr>
      <vt:lpstr>คณะวิทยาการจัดการ</vt:lpstr>
      <vt:lpstr>คณะพาณิชยนาวีนานาชาติ</vt:lpstr>
      <vt:lpstr>คณะเศรษฐศาสตร์ ศรีราชา </vt:lpstr>
      <vt:lpstr>คณะทรัพยากรธรรมชาติและอุตสาหกรร</vt:lpstr>
      <vt:lpstr>คณะวิทยาศาสตร์และวิศวกรรมศาสตร์</vt:lpstr>
      <vt:lpstr>คณะศิลปศาสตร์และวิทยาการจัดการ</vt:lpstr>
      <vt:lpstr>คณะสาธารณสุขศาสตร์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YING</cp:lastModifiedBy>
  <cp:lastPrinted>2016-08-31T07:55:15Z</cp:lastPrinted>
  <dcterms:created xsi:type="dcterms:W3CDTF">2016-08-26T18:13:25Z</dcterms:created>
  <dcterms:modified xsi:type="dcterms:W3CDTF">2016-08-31T07:55:21Z</dcterms:modified>
</cp:coreProperties>
</file>